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ela\Documents\Stevens\Teaching\Fin 638\Session 6\"/>
    </mc:Choice>
  </mc:AlternateContent>
  <xr:revisionPtr revIDLastSave="0" documentId="13_ncr:1_{030DCB85-E1BD-4492-BBAA-64D2EF929086}" xr6:coauthVersionLast="47" xr6:coauthVersionMax="47" xr10:uidLastSave="{00000000-0000-0000-0000-000000000000}"/>
  <bookViews>
    <workbookView xWindow="-98" yWindow="-98" windowWidth="24496" windowHeight="15796" firstSheet="8" activeTab="21" xr2:uid="{A99338F7-D124-454C-9362-CD6414E3C07F}"/>
  </bookViews>
  <sheets>
    <sheet name="README" sheetId="23" r:id="rId1"/>
    <sheet name="AAPL" sheetId="3" r:id="rId2"/>
    <sheet name="AMT" sheetId="8" r:id="rId3"/>
    <sheet name="BHP" sheetId="9" r:id="rId4"/>
    <sheet name="BRK-A" sheetId="10" r:id="rId5"/>
    <sheet name="EBR" sheetId="11" r:id="rId6"/>
    <sheet name="HDB" sheetId="12" r:id="rId7"/>
    <sheet name="HYG" sheetId="13" r:id="rId8"/>
    <sheet name="ISEE" sheetId="31" r:id="rId9"/>
    <sheet name="JNJ" sheetId="14" r:id="rId10"/>
    <sheet name="LVMUY" sheetId="15" r:id="rId11"/>
    <sheet name="MMAT" sheetId="30" r:id="rId12"/>
    <sheet name="PG" sheetId="16" r:id="rId13"/>
    <sheet name="RHHBY" sheetId="17" r:id="rId14"/>
    <sheet name="TCEHY" sheetId="18" r:id="rId15"/>
    <sheet name="TSLA" sheetId="19" r:id="rId16"/>
    <sheet name="WMT" sheetId="20" r:id="rId17"/>
    <sheet name="XOM" sheetId="21" r:id="rId18"/>
    <sheet name="^TYX" sheetId="22" r:id="rId19"/>
    <sheet name="SummaryStats" sheetId="24" r:id="rId20"/>
    <sheet name="Calculations" sheetId="28" r:id="rId21"/>
    <sheet name="EfficientFrontier" sheetId="29" r:id="rId22"/>
  </sheets>
  <definedNames>
    <definedName name="EndDate">README!$B$1</definedName>
  </definedNames>
  <calcPr calcId="191029" iterate="1" iterateCount="10000" iterateDelta="5.000000000000000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8" l="1"/>
  <c r="J61" i="31"/>
  <c r="I61" i="31"/>
  <c r="J60" i="31"/>
  <c r="I60" i="31"/>
  <c r="J59" i="31"/>
  <c r="I59" i="31"/>
  <c r="J58" i="31"/>
  <c r="I58" i="31"/>
  <c r="J57" i="31"/>
  <c r="I57" i="31"/>
  <c r="J56" i="31"/>
  <c r="I56" i="31"/>
  <c r="J55" i="31"/>
  <c r="I55" i="31"/>
  <c r="J54" i="31"/>
  <c r="I54" i="31"/>
  <c r="J53" i="31"/>
  <c r="I53" i="31"/>
  <c r="J52" i="31"/>
  <c r="I52" i="31"/>
  <c r="J51" i="31"/>
  <c r="I51" i="31"/>
  <c r="J50" i="31"/>
  <c r="I50" i="31"/>
  <c r="J49" i="31"/>
  <c r="I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J40" i="31"/>
  <c r="I40" i="31"/>
  <c r="J39" i="31"/>
  <c r="I39" i="31"/>
  <c r="J38" i="31"/>
  <c r="I38" i="31"/>
  <c r="J37" i="31"/>
  <c r="I37" i="31"/>
  <c r="J36" i="31"/>
  <c r="I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J20" i="31"/>
  <c r="I20" i="31"/>
  <c r="J19" i="31"/>
  <c r="I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J5" i="31"/>
  <c r="I5" i="31"/>
  <c r="J4" i="31"/>
  <c r="I4" i="31"/>
  <c r="J3" i="31"/>
  <c r="I3" i="31"/>
  <c r="M1" i="31" a="1"/>
  <c r="M1" i="31" s="1"/>
  <c r="M2" i="31" s="1"/>
  <c r="J61" i="30"/>
  <c r="I61" i="30"/>
  <c r="J60" i="30"/>
  <c r="I60" i="30"/>
  <c r="J59" i="30"/>
  <c r="I59" i="30"/>
  <c r="J58" i="30"/>
  <c r="I58" i="30"/>
  <c r="J57" i="30"/>
  <c r="I57" i="30"/>
  <c r="J56" i="30"/>
  <c r="I56" i="30"/>
  <c r="J55" i="30"/>
  <c r="I55" i="30"/>
  <c r="J54" i="30"/>
  <c r="I54" i="30"/>
  <c r="J53" i="30"/>
  <c r="I53" i="30"/>
  <c r="J52" i="30"/>
  <c r="I52" i="30"/>
  <c r="J51" i="30"/>
  <c r="I51" i="30"/>
  <c r="J50" i="30"/>
  <c r="I50" i="30"/>
  <c r="J49" i="30"/>
  <c r="I49" i="30"/>
  <c r="J48" i="30"/>
  <c r="I48" i="30"/>
  <c r="J47" i="30"/>
  <c r="I47" i="30"/>
  <c r="J46" i="30"/>
  <c r="I46" i="30"/>
  <c r="J45" i="30"/>
  <c r="I45" i="30"/>
  <c r="J44" i="30"/>
  <c r="I44" i="30"/>
  <c r="J43" i="30"/>
  <c r="I43" i="30"/>
  <c r="J42" i="30"/>
  <c r="I42" i="30"/>
  <c r="J41" i="30"/>
  <c r="I41" i="30"/>
  <c r="J40" i="30"/>
  <c r="I40" i="30"/>
  <c r="J39" i="30"/>
  <c r="I39" i="30"/>
  <c r="J38" i="30"/>
  <c r="I38" i="30"/>
  <c r="J37" i="30"/>
  <c r="I37" i="30"/>
  <c r="J36" i="30"/>
  <c r="I36" i="30"/>
  <c r="J35" i="30"/>
  <c r="I35" i="30"/>
  <c r="J34" i="30"/>
  <c r="I34" i="30"/>
  <c r="J33" i="30"/>
  <c r="I33" i="30"/>
  <c r="J32" i="30"/>
  <c r="I32" i="30"/>
  <c r="J31" i="30"/>
  <c r="I31" i="30"/>
  <c r="J30" i="30"/>
  <c r="I30" i="30"/>
  <c r="J29" i="30"/>
  <c r="I29" i="30"/>
  <c r="J28" i="30"/>
  <c r="I28" i="30"/>
  <c r="J27" i="30"/>
  <c r="I27" i="30"/>
  <c r="J26" i="30"/>
  <c r="I26" i="30"/>
  <c r="J25" i="30"/>
  <c r="I25" i="30"/>
  <c r="J24" i="30"/>
  <c r="I24" i="30"/>
  <c r="J23" i="30"/>
  <c r="I23" i="30"/>
  <c r="J22" i="30"/>
  <c r="I22" i="30"/>
  <c r="J21" i="30"/>
  <c r="I21" i="30"/>
  <c r="J20" i="30"/>
  <c r="I20" i="30"/>
  <c r="J19" i="30"/>
  <c r="I19" i="30"/>
  <c r="J18" i="30"/>
  <c r="I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J9" i="30"/>
  <c r="I9" i="30"/>
  <c r="J8" i="30"/>
  <c r="I8" i="30"/>
  <c r="J7" i="30"/>
  <c r="I7" i="30"/>
  <c r="J6" i="30"/>
  <c r="I6" i="30"/>
  <c r="J5" i="30"/>
  <c r="I5" i="30"/>
  <c r="J4" i="30"/>
  <c r="I4" i="30"/>
  <c r="J3" i="30"/>
  <c r="I3" i="30"/>
  <c r="M1" i="30" a="1"/>
  <c r="M1" i="30" s="1"/>
  <c r="M2" i="30" s="1"/>
  <c r="D77" i="28"/>
  <c r="B1" i="28"/>
  <c r="M1" i="22" a="1"/>
  <c r="M1" i="22" s="1"/>
  <c r="M2" i="22" s="1"/>
  <c r="M1" i="21" a="1"/>
  <c r="M1" i="21" s="1"/>
  <c r="M2" i="21" s="1"/>
  <c r="M1" i="20" a="1"/>
  <c r="M1" i="20" s="1"/>
  <c r="M2" i="20" s="1"/>
  <c r="M1" i="19" a="1"/>
  <c r="M1" i="19" s="1"/>
  <c r="M2" i="19" s="1"/>
  <c r="M1" i="18" a="1"/>
  <c r="M1" i="18" s="1"/>
  <c r="M2" i="18" s="1"/>
  <c r="M1" i="17" a="1"/>
  <c r="M1" i="17" s="1"/>
  <c r="M2" i="17" s="1"/>
  <c r="M1" i="16" a="1"/>
  <c r="M1" i="16" s="1"/>
  <c r="M2" i="16" s="1"/>
  <c r="M1" i="15" a="1"/>
  <c r="M1" i="15" s="1"/>
  <c r="M2" i="15" s="1"/>
  <c r="M1" i="14" a="1"/>
  <c r="M1" i="14" s="1"/>
  <c r="M2" i="14" s="1"/>
  <c r="M1" i="13" a="1"/>
  <c r="M1" i="13" s="1"/>
  <c r="M2" i="13" s="1"/>
  <c r="M1" i="12" a="1"/>
  <c r="M1" i="12" s="1"/>
  <c r="M2" i="12" s="1"/>
  <c r="M1" i="11" a="1"/>
  <c r="M1" i="11" s="1"/>
  <c r="M2" i="11" s="1"/>
  <c r="M1" i="10" a="1"/>
  <c r="M1" i="10" s="1"/>
  <c r="M2" i="10" s="1"/>
  <c r="M1" i="9" a="1"/>
  <c r="M1" i="9" s="1"/>
  <c r="M2" i="9" s="1"/>
  <c r="M1" i="8" a="1"/>
  <c r="M1" i="8" s="1"/>
  <c r="M2" i="8" s="1"/>
  <c r="M1" i="3" a="1"/>
  <c r="M1" i="3" s="1"/>
  <c r="M2" i="3" s="1"/>
  <c r="J61" i="21"/>
  <c r="I61" i="21"/>
  <c r="J60" i="21"/>
  <c r="I60" i="21"/>
  <c r="J59" i="21"/>
  <c r="I59" i="21"/>
  <c r="J58" i="21"/>
  <c r="I58" i="21"/>
  <c r="J57" i="21"/>
  <c r="I57" i="21"/>
  <c r="J56" i="21"/>
  <c r="I56" i="21"/>
  <c r="J55" i="21"/>
  <c r="I55" i="21"/>
  <c r="J54" i="21"/>
  <c r="I54" i="21"/>
  <c r="J53" i="21"/>
  <c r="I53" i="21"/>
  <c r="J52" i="21"/>
  <c r="I52" i="21"/>
  <c r="J51" i="21"/>
  <c r="I51" i="21"/>
  <c r="J50" i="21"/>
  <c r="I50" i="21"/>
  <c r="J49" i="21"/>
  <c r="I49" i="21"/>
  <c r="J48" i="21"/>
  <c r="I48" i="21"/>
  <c r="J47" i="21"/>
  <c r="I47" i="21"/>
  <c r="J46" i="21"/>
  <c r="I46" i="21"/>
  <c r="J45" i="21"/>
  <c r="I45" i="21"/>
  <c r="J44" i="21"/>
  <c r="I44" i="21"/>
  <c r="J43" i="21"/>
  <c r="I43" i="21"/>
  <c r="J42" i="21"/>
  <c r="I42" i="21"/>
  <c r="J41" i="21"/>
  <c r="I41" i="21"/>
  <c r="J40" i="21"/>
  <c r="I40" i="21"/>
  <c r="J39" i="21"/>
  <c r="I39" i="21"/>
  <c r="J38" i="21"/>
  <c r="I38" i="21"/>
  <c r="J37" i="21"/>
  <c r="I37" i="21"/>
  <c r="J36" i="21"/>
  <c r="I36" i="21"/>
  <c r="J35" i="21"/>
  <c r="I35" i="21"/>
  <c r="J34" i="21"/>
  <c r="I34" i="21"/>
  <c r="J33" i="21"/>
  <c r="I33" i="21"/>
  <c r="J32" i="21"/>
  <c r="I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J9" i="21"/>
  <c r="I9" i="21"/>
  <c r="J8" i="21"/>
  <c r="I8" i="21"/>
  <c r="J7" i="21"/>
  <c r="I7" i="21"/>
  <c r="J6" i="21"/>
  <c r="I6" i="21"/>
  <c r="J5" i="21"/>
  <c r="I5" i="21"/>
  <c r="J4" i="21"/>
  <c r="I4" i="21"/>
  <c r="J3" i="21"/>
  <c r="I3" i="21"/>
  <c r="J61" i="20"/>
  <c r="I61" i="20"/>
  <c r="J60" i="20"/>
  <c r="I60" i="20"/>
  <c r="J59" i="20"/>
  <c r="I59" i="20"/>
  <c r="J58" i="20"/>
  <c r="I58" i="20"/>
  <c r="J57" i="20"/>
  <c r="I57" i="20"/>
  <c r="J56" i="20"/>
  <c r="I56" i="20"/>
  <c r="J55" i="20"/>
  <c r="I55" i="20"/>
  <c r="J54" i="20"/>
  <c r="I54" i="20"/>
  <c r="J53" i="20"/>
  <c r="I53" i="20"/>
  <c r="J52" i="20"/>
  <c r="I52" i="20"/>
  <c r="J51" i="20"/>
  <c r="I51" i="20"/>
  <c r="J50" i="20"/>
  <c r="I50" i="20"/>
  <c r="J49" i="20"/>
  <c r="I49" i="20"/>
  <c r="J48" i="20"/>
  <c r="I48" i="20"/>
  <c r="J47" i="20"/>
  <c r="I47" i="20"/>
  <c r="J46" i="20"/>
  <c r="I46" i="20"/>
  <c r="J45" i="20"/>
  <c r="I45" i="20"/>
  <c r="J44" i="20"/>
  <c r="I44" i="20"/>
  <c r="J43" i="20"/>
  <c r="I43" i="20"/>
  <c r="J42" i="20"/>
  <c r="I42" i="20"/>
  <c r="J41" i="20"/>
  <c r="I41" i="20"/>
  <c r="J40" i="20"/>
  <c r="I40" i="20"/>
  <c r="J39" i="20"/>
  <c r="I39" i="20"/>
  <c r="J38" i="20"/>
  <c r="I38" i="20"/>
  <c r="J37" i="20"/>
  <c r="I37" i="20"/>
  <c r="J36" i="20"/>
  <c r="I36" i="20"/>
  <c r="J35" i="20"/>
  <c r="I35" i="20"/>
  <c r="J34" i="20"/>
  <c r="I34" i="20"/>
  <c r="J33" i="20"/>
  <c r="I33" i="20"/>
  <c r="J32" i="20"/>
  <c r="I32" i="20"/>
  <c r="J31" i="20"/>
  <c r="I31" i="20"/>
  <c r="J30" i="20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21" i="20"/>
  <c r="I21" i="20"/>
  <c r="J20" i="20"/>
  <c r="I20" i="20"/>
  <c r="J19" i="20"/>
  <c r="I19" i="20"/>
  <c r="J18" i="20"/>
  <c r="I18" i="20"/>
  <c r="J17" i="20"/>
  <c r="I17" i="20"/>
  <c r="J16" i="20"/>
  <c r="I16" i="20"/>
  <c r="J15" i="20"/>
  <c r="I15" i="20"/>
  <c r="J14" i="20"/>
  <c r="I14" i="20"/>
  <c r="J13" i="20"/>
  <c r="I13" i="20"/>
  <c r="J12" i="20"/>
  <c r="I12" i="20"/>
  <c r="J11" i="20"/>
  <c r="I11" i="20"/>
  <c r="J10" i="20"/>
  <c r="I10" i="20"/>
  <c r="J9" i="20"/>
  <c r="I9" i="20"/>
  <c r="J8" i="20"/>
  <c r="I8" i="20"/>
  <c r="J7" i="20"/>
  <c r="I7" i="20"/>
  <c r="J6" i="20"/>
  <c r="I6" i="20"/>
  <c r="J5" i="20"/>
  <c r="I5" i="20"/>
  <c r="J4" i="20"/>
  <c r="I4" i="20"/>
  <c r="J3" i="20"/>
  <c r="I3" i="20"/>
  <c r="J61" i="19"/>
  <c r="I61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54" i="19"/>
  <c r="I54" i="19"/>
  <c r="J53" i="19"/>
  <c r="I53" i="19"/>
  <c r="J52" i="19"/>
  <c r="I52" i="19"/>
  <c r="J51" i="19"/>
  <c r="I51" i="19"/>
  <c r="J50" i="19"/>
  <c r="I50" i="19"/>
  <c r="J49" i="19"/>
  <c r="I49" i="19"/>
  <c r="J48" i="19"/>
  <c r="I48" i="19"/>
  <c r="J47" i="19"/>
  <c r="I47" i="19"/>
  <c r="J46" i="19"/>
  <c r="I46" i="19"/>
  <c r="J45" i="19"/>
  <c r="I45" i="19"/>
  <c r="J44" i="19"/>
  <c r="I44" i="19"/>
  <c r="J43" i="19"/>
  <c r="I43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6" i="19"/>
  <c r="I36" i="19"/>
  <c r="J35" i="19"/>
  <c r="I35" i="19"/>
  <c r="J34" i="19"/>
  <c r="I34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J4" i="19"/>
  <c r="I4" i="19"/>
  <c r="J3" i="19"/>
  <c r="I3" i="19"/>
  <c r="J61" i="18"/>
  <c r="I61" i="18"/>
  <c r="J60" i="18"/>
  <c r="I60" i="18"/>
  <c r="J59" i="18"/>
  <c r="I59" i="18"/>
  <c r="J58" i="18"/>
  <c r="I58" i="18"/>
  <c r="J57" i="18"/>
  <c r="I57" i="18"/>
  <c r="J56" i="18"/>
  <c r="I56" i="18"/>
  <c r="J55" i="18"/>
  <c r="I55" i="18"/>
  <c r="J54" i="18"/>
  <c r="I54" i="18"/>
  <c r="J53" i="18"/>
  <c r="I53" i="18"/>
  <c r="J52" i="18"/>
  <c r="I52" i="18"/>
  <c r="J51" i="18"/>
  <c r="I51" i="18"/>
  <c r="J50" i="18"/>
  <c r="I50" i="18"/>
  <c r="J49" i="18"/>
  <c r="I49" i="18"/>
  <c r="J48" i="18"/>
  <c r="I48" i="18"/>
  <c r="J47" i="18"/>
  <c r="I47" i="18"/>
  <c r="J46" i="18"/>
  <c r="I46" i="18"/>
  <c r="J45" i="18"/>
  <c r="I45" i="18"/>
  <c r="J44" i="18"/>
  <c r="I44" i="18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J5" i="18"/>
  <c r="I5" i="18"/>
  <c r="J4" i="18"/>
  <c r="I4" i="18"/>
  <c r="J3" i="18"/>
  <c r="I3" i="18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1" i="17"/>
  <c r="I51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J4" i="17"/>
  <c r="I4" i="17"/>
  <c r="J3" i="17"/>
  <c r="I3" i="17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  <c r="J3" i="16"/>
  <c r="I3" i="16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J4" i="15"/>
  <c r="I4" i="15"/>
  <c r="J3" i="15"/>
  <c r="I3" i="15"/>
  <c r="J61" i="14"/>
  <c r="I61" i="14"/>
  <c r="J60" i="14"/>
  <c r="I60" i="14"/>
  <c r="J59" i="14"/>
  <c r="I59" i="14"/>
  <c r="J58" i="14"/>
  <c r="I58" i="14"/>
  <c r="J57" i="14"/>
  <c r="I57" i="14"/>
  <c r="J56" i="14"/>
  <c r="I56" i="14"/>
  <c r="J55" i="14"/>
  <c r="I55" i="14"/>
  <c r="J54" i="14"/>
  <c r="I54" i="14"/>
  <c r="J53" i="14"/>
  <c r="I53" i="14"/>
  <c r="J52" i="14"/>
  <c r="I52" i="14"/>
  <c r="J51" i="14"/>
  <c r="I51" i="14"/>
  <c r="J50" i="14"/>
  <c r="I50" i="14"/>
  <c r="J49" i="14"/>
  <c r="I49" i="14"/>
  <c r="J48" i="14"/>
  <c r="I48" i="14"/>
  <c r="J47" i="14"/>
  <c r="I47" i="14"/>
  <c r="J46" i="14"/>
  <c r="I46" i="14"/>
  <c r="J45" i="14"/>
  <c r="I45" i="14"/>
  <c r="J44" i="14"/>
  <c r="I44" i="14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J4" i="14"/>
  <c r="I4" i="14"/>
  <c r="J3" i="14"/>
  <c r="I3" i="14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J3" i="13"/>
  <c r="I3" i="13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5" i="12"/>
  <c r="I5" i="12"/>
  <c r="J4" i="12"/>
  <c r="I4" i="12"/>
  <c r="J3" i="12"/>
  <c r="I3" i="12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J6" i="11"/>
  <c r="I6" i="11"/>
  <c r="J5" i="11"/>
  <c r="I5" i="11"/>
  <c r="J4" i="11"/>
  <c r="I4" i="11"/>
  <c r="J3" i="11"/>
  <c r="I3" i="11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J4" i="9"/>
  <c r="I4" i="9"/>
  <c r="J3" i="9"/>
  <c r="I3" i="9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J6" i="8"/>
  <c r="I6" i="8"/>
  <c r="J5" i="8"/>
  <c r="I5" i="8"/>
  <c r="J4" i="8"/>
  <c r="I4" i="8"/>
  <c r="J3" i="8"/>
  <c r="I3" i="8"/>
  <c r="A3" i="24" l="1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B2" i="24" l="1" a="1"/>
  <c r="B2" i="24" s="1"/>
  <c r="H78" i="28"/>
  <c r="A4" i="24"/>
  <c r="C2" i="24" l="1" a="1"/>
  <c r="C2" i="24" s="1"/>
  <c r="H79" i="28"/>
  <c r="A5" i="24"/>
  <c r="D2" i="24" l="1" a="1"/>
  <c r="D2" i="24" s="1"/>
  <c r="H80" i="28"/>
  <c r="A6" i="24"/>
  <c r="E2" i="24" l="1" a="1"/>
  <c r="E2" i="24" s="1"/>
  <c r="H81" i="28"/>
  <c r="A7" i="24"/>
  <c r="F2" i="24" l="1" a="1"/>
  <c r="F2" i="24" s="1"/>
  <c r="H82" i="28"/>
  <c r="A8" i="24"/>
  <c r="G2" i="24" l="1" a="1"/>
  <c r="G2" i="24" s="1"/>
  <c r="H83" i="28"/>
  <c r="A9" i="24"/>
  <c r="H2" i="24" l="1" a="1"/>
  <c r="H2" i="24" s="1"/>
  <c r="H84" i="28"/>
  <c r="A10" i="24"/>
  <c r="I2" i="24" l="1" a="1"/>
  <c r="I2" i="24" s="1"/>
  <c r="H85" i="28"/>
  <c r="A11" i="24"/>
  <c r="J2" i="24" l="1" a="1"/>
  <c r="J2" i="24" s="1"/>
  <c r="H86" i="28"/>
  <c r="A12" i="24"/>
  <c r="K2" i="24" l="1" a="1"/>
  <c r="K2" i="24" s="1"/>
  <c r="H87" i="28"/>
  <c r="A13" i="24"/>
  <c r="L2" i="24" l="1" a="1"/>
  <c r="L2" i="24" s="1"/>
  <c r="H88" i="28"/>
  <c r="A14" i="24"/>
  <c r="M2" i="24" l="1" a="1"/>
  <c r="M2" i="24" s="1"/>
  <c r="H89" i="28"/>
  <c r="A15" i="24"/>
  <c r="N2" i="24" l="1" a="1"/>
  <c r="N2" i="24" s="1"/>
  <c r="H90" i="28"/>
  <c r="A16" i="24"/>
  <c r="O2" i="24" l="1" a="1"/>
  <c r="O2" i="24" s="1"/>
  <c r="H91" i="28"/>
  <c r="A17" i="24"/>
  <c r="P2" i="24" l="1" a="1"/>
  <c r="P2" i="24" s="1"/>
  <c r="H92" i="28"/>
  <c r="A18" i="24"/>
  <c r="Q2" i="24" l="1" a="1"/>
  <c r="Q2" i="24" s="1"/>
  <c r="H93" i="28"/>
  <c r="A19" i="24"/>
  <c r="R2" i="24" l="1" a="1"/>
  <c r="R2" i="24" s="1"/>
  <c r="H94" i="28"/>
  <c r="A20" i="24"/>
  <c r="S2" i="24" l="1" a="1"/>
  <c r="S2" i="24" s="1"/>
  <c r="H95" i="28"/>
  <c r="A21" i="24"/>
  <c r="T2" i="24" l="1" a="1"/>
  <c r="T2" i="24" s="1"/>
  <c r="H96" i="28"/>
  <c r="A22" i="24"/>
  <c r="U2" i="24" l="1" a="1"/>
  <c r="U2" i="24" s="1"/>
  <c r="H97" i="28"/>
  <c r="A23" i="24"/>
  <c r="V2" i="24" l="1" a="1"/>
  <c r="V2" i="24" s="1"/>
  <c r="H98" i="28"/>
  <c r="A24" i="24"/>
  <c r="W2" i="24" l="1" a="1"/>
  <c r="W2" i="24" s="1"/>
  <c r="H99" i="28"/>
  <c r="A25" i="24"/>
  <c r="X2" i="24" l="1" a="1"/>
  <c r="X2" i="24" s="1"/>
  <c r="H100" i="28"/>
  <c r="A26" i="24"/>
  <c r="Y2" i="24" l="1" a="1"/>
  <c r="Y2" i="24" s="1"/>
  <c r="H101" i="28"/>
  <c r="A27" i="24"/>
  <c r="Z2" i="24" l="1" a="1"/>
  <c r="Z2" i="24" s="1"/>
  <c r="H102" i="28"/>
  <c r="A28" i="24"/>
  <c r="AA2" i="24" l="1" a="1"/>
  <c r="AA2" i="24" s="1"/>
  <c r="H103" i="28"/>
  <c r="A29" i="24"/>
  <c r="AB2" i="24" l="1" a="1"/>
  <c r="AB2" i="24" s="1"/>
  <c r="H104" i="28"/>
  <c r="A30" i="24"/>
  <c r="AC2" i="24" l="1" a="1"/>
  <c r="AC2" i="24" s="1"/>
  <c r="H105" i="28"/>
  <c r="A31" i="24"/>
  <c r="AD2" i="24" l="1" a="1"/>
  <c r="AD2" i="24" s="1"/>
  <c r="H106" i="28"/>
  <c r="A32" i="24"/>
  <c r="AE2" i="24" l="1" a="1"/>
  <c r="AE2" i="24" s="1"/>
  <c r="H107" i="28"/>
  <c r="P25" i="24"/>
  <c r="Z23" i="24"/>
  <c r="Q24" i="24"/>
  <c r="I24" i="24"/>
  <c r="Y23" i="24"/>
  <c r="P15" i="24"/>
  <c r="G9" i="24"/>
  <c r="W19" i="24"/>
  <c r="N10" i="24"/>
  <c r="AD19" i="24"/>
  <c r="R27" i="24"/>
  <c r="AD18" i="24"/>
  <c r="T26" i="24"/>
  <c r="Y27" i="24"/>
  <c r="AD16" i="24"/>
  <c r="D17" i="24"/>
  <c r="T22" i="24"/>
  <c r="E16" i="24"/>
  <c r="U17" i="24"/>
  <c r="M9" i="24"/>
  <c r="D4" i="24"/>
  <c r="T18" i="24"/>
  <c r="L29" i="24"/>
  <c r="AB28" i="24"/>
  <c r="R10" i="24"/>
  <c r="F19" i="24"/>
  <c r="U4" i="24"/>
  <c r="V1" i="24"/>
  <c r="B1" i="24"/>
  <c r="J1" i="24"/>
  <c r="J6" i="24"/>
  <c r="Z13" i="24"/>
  <c r="K7" i="24"/>
  <c r="C27" i="24"/>
  <c r="S3" i="24"/>
  <c r="K30" i="24"/>
  <c r="AA30" i="24"/>
  <c r="R21" i="24"/>
  <c r="I29" i="24"/>
  <c r="Y28" i="24"/>
  <c r="L12" i="24"/>
  <c r="Z14" i="24"/>
  <c r="AA10" i="24"/>
  <c r="X12" i="24"/>
  <c r="B14" i="24"/>
  <c r="B30" i="24"/>
  <c r="N32" i="24"/>
  <c r="F31" i="24"/>
  <c r="V31" i="24"/>
  <c r="M22" i="24"/>
  <c r="D13" i="24"/>
  <c r="T21" i="24"/>
  <c r="K20" i="24"/>
  <c r="AA23" i="24"/>
  <c r="N15" i="24"/>
  <c r="M6" i="24"/>
  <c r="M25" i="24"/>
  <c r="AC29" i="24"/>
  <c r="N24" i="24"/>
  <c r="F23" i="24"/>
  <c r="V18" i="24"/>
  <c r="M8" i="24"/>
  <c r="D3" i="24"/>
  <c r="T14" i="24"/>
  <c r="K9" i="24"/>
  <c r="AA5" i="24"/>
  <c r="O27" i="24"/>
  <c r="S9" i="24"/>
  <c r="I18" i="24"/>
  <c r="Y3" i="24"/>
  <c r="J16" i="24"/>
  <c r="AB5" i="24"/>
  <c r="R14" i="24"/>
  <c r="I6" i="24"/>
  <c r="Y4" i="24"/>
  <c r="Q29" i="24"/>
  <c r="G5" i="24"/>
  <c r="W11" i="24"/>
  <c r="K19" i="24"/>
  <c r="AC25" i="24"/>
  <c r="V27" i="24"/>
  <c r="AB31" i="24"/>
  <c r="G3" i="24"/>
  <c r="W21" i="24"/>
  <c r="R7" i="24"/>
  <c r="I22" i="24"/>
  <c r="S17" i="24"/>
  <c r="C1" i="24"/>
  <c r="R22" i="24"/>
  <c r="C31" i="24"/>
  <c r="AA15" i="24"/>
  <c r="I5" i="24"/>
  <c r="D7" i="24"/>
  <c r="S11" i="24"/>
  <c r="G18" i="24"/>
  <c r="AB1" i="24"/>
  <c r="F1" i="24"/>
  <c r="M31" i="24"/>
  <c r="AA13" i="24"/>
  <c r="T1" i="24"/>
  <c r="B13" i="24"/>
  <c r="F30" i="24"/>
  <c r="T28" i="24"/>
  <c r="G32" i="24"/>
  <c r="V10" i="24"/>
  <c r="G4" i="24"/>
  <c r="AD11" i="24"/>
  <c r="AD26" i="24"/>
  <c r="H6" i="24"/>
  <c r="W18" i="24"/>
  <c r="AC7" i="24"/>
  <c r="H22" i="24"/>
  <c r="AE12" i="24"/>
  <c r="AE7" i="24"/>
  <c r="AE26" i="24"/>
  <c r="AC21" i="24"/>
  <c r="K12" i="24"/>
  <c r="R25" i="24"/>
  <c r="C10" i="24"/>
  <c r="S24" i="24"/>
  <c r="K23" i="24"/>
  <c r="AA24" i="24"/>
  <c r="R11" i="24"/>
  <c r="I3" i="24"/>
  <c r="Y25" i="24"/>
  <c r="P14" i="24"/>
  <c r="D27" i="24"/>
  <c r="E26" i="24"/>
  <c r="G10" i="24"/>
  <c r="AA1" i="24"/>
  <c r="AD24" i="24"/>
  <c r="P1" i="24"/>
  <c r="F17" i="24"/>
  <c r="V8" i="24"/>
  <c r="G16" i="24"/>
  <c r="W8" i="24"/>
  <c r="O13" i="24"/>
  <c r="F7" i="24"/>
  <c r="V19" i="24"/>
  <c r="N29" i="24"/>
  <c r="D6" i="24"/>
  <c r="T3" i="24"/>
  <c r="H19" i="24"/>
  <c r="AB15" i="24"/>
  <c r="N1" i="24"/>
  <c r="L18" i="24"/>
  <c r="S1" i="24"/>
  <c r="L7" i="24"/>
  <c r="AB13" i="24"/>
  <c r="M12" i="24"/>
  <c r="E5" i="24"/>
  <c r="U11" i="24"/>
  <c r="M30" i="24"/>
  <c r="D21" i="24"/>
  <c r="T10" i="24"/>
  <c r="K28" i="24"/>
  <c r="AA18" i="24"/>
  <c r="N14" i="24"/>
  <c r="O18" i="24"/>
  <c r="H26" i="24"/>
  <c r="D10" i="24"/>
  <c r="B16" i="24"/>
  <c r="B32" i="24"/>
  <c r="P32" i="24"/>
  <c r="H31" i="24"/>
  <c r="X32" i="24"/>
  <c r="O22" i="24"/>
  <c r="F13" i="24"/>
  <c r="V14" i="24"/>
  <c r="M20" i="24"/>
  <c r="AC28" i="24"/>
  <c r="P17" i="24"/>
  <c r="AA28" i="24"/>
  <c r="O25" i="24"/>
  <c r="B3" i="24"/>
  <c r="P24" i="24"/>
  <c r="H23" i="24"/>
  <c r="X8" i="24"/>
  <c r="O5" i="24"/>
  <c r="F6" i="24"/>
  <c r="V4" i="24"/>
  <c r="M15" i="24"/>
  <c r="AC27" i="24"/>
  <c r="Q27" i="24"/>
  <c r="AA27" i="24"/>
  <c r="K17" i="24"/>
  <c r="AA22" i="24"/>
  <c r="L16" i="24"/>
  <c r="D15" i="24"/>
  <c r="T7" i="24"/>
  <c r="K5" i="24"/>
  <c r="C5" i="24"/>
  <c r="S29" i="24"/>
  <c r="I4" i="24"/>
  <c r="Y17" i="24"/>
  <c r="M19" i="24"/>
  <c r="E18" i="24"/>
  <c r="AB4" i="24"/>
  <c r="AD1" i="24"/>
  <c r="I11" i="24"/>
  <c r="Y22" i="24"/>
  <c r="Q21" i="24"/>
  <c r="AD15" i="24"/>
  <c r="K32" i="24"/>
  <c r="Z21" i="24"/>
  <c r="L6" i="24"/>
  <c r="D25" i="24"/>
  <c r="T25" i="24"/>
  <c r="E24" i="24"/>
  <c r="U24" i="24"/>
  <c r="M23" i="24"/>
  <c r="D14" i="24"/>
  <c r="T6" i="24"/>
  <c r="K4" i="24"/>
  <c r="AA11" i="24"/>
  <c r="R6" i="24"/>
  <c r="F27" i="24"/>
  <c r="T20" i="24"/>
  <c r="U1" i="24"/>
  <c r="AD9" i="24"/>
  <c r="X15" i="24"/>
  <c r="Q15" i="24"/>
  <c r="H17" i="24"/>
  <c r="X14" i="24"/>
  <c r="I17" i="24"/>
  <c r="Z17" i="24"/>
  <c r="Q14" i="24"/>
  <c r="H4" i="24"/>
  <c r="X18" i="24"/>
  <c r="P29" i="24"/>
  <c r="F5" i="24"/>
  <c r="V11" i="24"/>
  <c r="J19" i="24"/>
  <c r="AC12" i="24"/>
  <c r="O1" i="24"/>
  <c r="AC23" i="24"/>
  <c r="W26" i="24"/>
  <c r="N5" i="24"/>
  <c r="AD32" i="24"/>
  <c r="O11" i="24"/>
  <c r="G7" i="24"/>
  <c r="W5" i="24"/>
  <c r="O30" i="24"/>
  <c r="F21" i="24"/>
  <c r="V24" i="24"/>
  <c r="M28" i="24"/>
  <c r="AC14" i="24"/>
  <c r="P6" i="24"/>
  <c r="Y9" i="24"/>
  <c r="H1" i="24"/>
  <c r="U12" i="24"/>
  <c r="B18" i="24"/>
  <c r="AA29" i="24"/>
  <c r="R32" i="24"/>
  <c r="J31" i="24"/>
  <c r="Z31" i="24"/>
  <c r="Q22" i="24"/>
  <c r="H13" i="24"/>
  <c r="X5" i="24"/>
  <c r="O20" i="24"/>
  <c r="T27" i="24"/>
  <c r="R9" i="24"/>
  <c r="AD13" i="24"/>
  <c r="Q25" i="24"/>
  <c r="AB32" i="24"/>
  <c r="R24" i="24"/>
  <c r="J23" i="24"/>
  <c r="Z9" i="24"/>
  <c r="Q6" i="24"/>
  <c r="H3" i="24"/>
  <c r="X10" i="24"/>
  <c r="O4" i="24"/>
  <c r="C7" i="24"/>
  <c r="S27" i="24"/>
  <c r="W14" i="24"/>
  <c r="M17" i="24"/>
  <c r="AC4" i="24"/>
  <c r="N3" i="24"/>
  <c r="F15" i="24"/>
  <c r="V15" i="24"/>
  <c r="M11" i="24"/>
  <c r="E29" i="24"/>
  <c r="U29" i="24"/>
  <c r="K3" i="24"/>
  <c r="AA3" i="24"/>
  <c r="O19" i="24"/>
  <c r="T17" i="24"/>
  <c r="V21" i="24"/>
  <c r="H7" i="24"/>
  <c r="K11" i="24"/>
  <c r="AA4" i="24"/>
  <c r="J5" i="24"/>
  <c r="Y7" i="24"/>
  <c r="C24" i="24"/>
  <c r="S32" i="24"/>
  <c r="I14" i="24"/>
  <c r="C8" i="24"/>
  <c r="W9" i="24"/>
  <c r="J7" i="24"/>
  <c r="T11" i="24"/>
  <c r="J28" i="24"/>
  <c r="W27" i="24"/>
  <c r="U22" i="24"/>
  <c r="B11" i="24"/>
  <c r="D22" i="24"/>
  <c r="R18" i="24"/>
  <c r="AB19" i="24"/>
  <c r="F4" i="24"/>
  <c r="V30" i="24"/>
  <c r="AB25" i="24"/>
  <c r="W32" i="24"/>
  <c r="M7" i="24"/>
  <c r="AA12" i="24"/>
  <c r="L1" i="24"/>
  <c r="V9" i="24"/>
  <c r="X3" i="24"/>
  <c r="N28" i="24"/>
  <c r="AC11" i="24"/>
  <c r="N20" i="24"/>
  <c r="AE30" i="24"/>
  <c r="AE23" i="24"/>
  <c r="AE20" i="24"/>
  <c r="U5" i="24"/>
  <c r="B17" i="24"/>
  <c r="H30" i="24"/>
  <c r="Z10" i="24"/>
  <c r="AE16" i="24"/>
  <c r="AE9" i="24"/>
  <c r="H25" i="24"/>
  <c r="I25" i="24"/>
  <c r="Y20" i="24"/>
  <c r="Q23" i="24"/>
  <c r="X13" i="24"/>
  <c r="F25" i="24"/>
  <c r="V25" i="24"/>
  <c r="G24" i="24"/>
  <c r="W12" i="24"/>
  <c r="O23" i="24"/>
  <c r="F14" i="24"/>
  <c r="V22" i="24"/>
  <c r="M3" i="24"/>
  <c r="D12" i="24"/>
  <c r="T13" i="24"/>
  <c r="H27" i="24"/>
  <c r="AB27" i="24"/>
  <c r="AC19" i="24"/>
  <c r="J18" i="24"/>
  <c r="Y5" i="24"/>
  <c r="C32" i="24"/>
  <c r="J17" i="24"/>
  <c r="Z8" i="24"/>
  <c r="K16" i="24"/>
  <c r="C19" i="24"/>
  <c r="S15" i="24"/>
  <c r="J4" i="24"/>
  <c r="Z27" i="24"/>
  <c r="R29" i="24"/>
  <c r="H10" i="24"/>
  <c r="X25" i="24"/>
  <c r="L19" i="24"/>
  <c r="T5" i="24"/>
  <c r="Z26" i="24"/>
  <c r="P16" i="24"/>
  <c r="P9" i="24"/>
  <c r="P13" i="24"/>
  <c r="AA9" i="24"/>
  <c r="Q19" i="24"/>
  <c r="I7" i="24"/>
  <c r="Y12" i="24"/>
  <c r="Q30" i="24"/>
  <c r="H21" i="24"/>
  <c r="X7" i="24"/>
  <c r="O28" i="24"/>
  <c r="S10" i="24"/>
  <c r="R13" i="24"/>
  <c r="AD30" i="24"/>
  <c r="AC1" i="24"/>
  <c r="B4" i="24"/>
  <c r="B20" i="24"/>
  <c r="D32" i="24"/>
  <c r="T32" i="24"/>
  <c r="L31" i="24"/>
  <c r="C12" i="24"/>
  <c r="S22" i="24"/>
  <c r="J13" i="24"/>
  <c r="Z28" i="24"/>
  <c r="Q20" i="24"/>
  <c r="D5" i="24"/>
  <c r="K26" i="24"/>
  <c r="C9" i="24"/>
  <c r="S25" i="24"/>
  <c r="D24" i="24"/>
  <c r="T24" i="24"/>
  <c r="L23" i="24"/>
  <c r="C20" i="24"/>
  <c r="S7" i="24"/>
  <c r="J3" i="24"/>
  <c r="Z19" i="24"/>
  <c r="Q5" i="24"/>
  <c r="E27" i="24"/>
  <c r="M26" i="24"/>
  <c r="O7" i="24"/>
  <c r="O15" i="24"/>
  <c r="X11" i="24"/>
  <c r="P8" i="24"/>
  <c r="H15" i="24"/>
  <c r="X21" i="24"/>
  <c r="O10" i="24"/>
  <c r="G29" i="24"/>
  <c r="W29" i="24"/>
  <c r="M10" i="24"/>
  <c r="AC9" i="24"/>
  <c r="Q16" i="24"/>
  <c r="AB18" i="24"/>
  <c r="N26" i="24"/>
  <c r="V16" i="24"/>
  <c r="M13" i="24"/>
  <c r="AC18" i="24"/>
  <c r="R12" i="24"/>
  <c r="H28" i="24"/>
  <c r="K1" i="24"/>
  <c r="C3" i="24"/>
  <c r="Q11" i="24"/>
  <c r="AD10" i="24"/>
  <c r="O8" i="24"/>
  <c r="B9" i="24"/>
  <c r="D30" i="24"/>
  <c r="R28" i="24"/>
  <c r="L26" i="24"/>
  <c r="F18" i="24"/>
  <c r="B27" i="24"/>
  <c r="L22" i="24"/>
  <c r="Z18" i="24"/>
  <c r="Z6" i="24"/>
  <c r="N9" i="24"/>
  <c r="E21" i="24"/>
  <c r="Q31" i="24"/>
  <c r="G31" i="24"/>
  <c r="V23" i="24"/>
  <c r="B19" i="24"/>
  <c r="V28" i="24"/>
  <c r="AC16" i="24"/>
  <c r="AE10" i="24"/>
  <c r="X24" i="24"/>
  <c r="H14" i="24"/>
  <c r="O17" i="24"/>
  <c r="J25" i="24"/>
  <c r="Z25" i="24"/>
  <c r="K24" i="24"/>
  <c r="C11" i="24"/>
  <c r="S23" i="24"/>
  <c r="J14" i="24"/>
  <c r="Z7" i="24"/>
  <c r="Q17" i="24"/>
  <c r="H12" i="24"/>
  <c r="X20" i="24"/>
  <c r="L27" i="24"/>
  <c r="D1" i="24"/>
  <c r="Y11" i="24"/>
  <c r="AC13" i="24"/>
  <c r="AD14" i="24"/>
  <c r="AC15" i="24"/>
  <c r="N17" i="24"/>
  <c r="AD4" i="24"/>
  <c r="O14" i="24"/>
  <c r="G15" i="24"/>
  <c r="W23" i="24"/>
  <c r="N12" i="24"/>
  <c r="F29" i="24"/>
  <c r="V29" i="24"/>
  <c r="L11" i="24"/>
  <c r="AB3" i="24"/>
  <c r="P19" i="24"/>
  <c r="X17" i="24"/>
  <c r="F26" i="24"/>
  <c r="V26" i="24"/>
  <c r="D9" i="24"/>
  <c r="T12" i="24"/>
  <c r="E8" i="24"/>
  <c r="U19" i="24"/>
  <c r="M4" i="24"/>
  <c r="E30" i="24"/>
  <c r="U30" i="24"/>
  <c r="L21" i="24"/>
  <c r="C6" i="24"/>
  <c r="S28" i="24"/>
  <c r="F11" i="24"/>
  <c r="V13" i="24"/>
  <c r="W1" i="24"/>
  <c r="Z3" i="24"/>
  <c r="B8" i="24"/>
  <c r="B24" i="24"/>
  <c r="H32" i="24"/>
  <c r="X1" i="24"/>
  <c r="P31" i="24"/>
  <c r="G22" i="24"/>
  <c r="W24" i="24"/>
  <c r="N11" i="24"/>
  <c r="E20" i="24"/>
  <c r="U18" i="24"/>
  <c r="H9" i="24"/>
  <c r="AC20" i="24"/>
  <c r="G25" i="24"/>
  <c r="W20" i="24"/>
  <c r="H24" i="24"/>
  <c r="X16" i="24"/>
  <c r="P23" i="24"/>
  <c r="G14" i="24"/>
  <c r="W15" i="24"/>
  <c r="N4" i="24"/>
  <c r="E12" i="24"/>
  <c r="U20" i="24"/>
  <c r="I28" i="24"/>
  <c r="AC10" i="24"/>
  <c r="C17" i="24"/>
  <c r="S16" i="24"/>
  <c r="D16" i="24"/>
  <c r="T15" i="24"/>
  <c r="L15" i="24"/>
  <c r="C28" i="24"/>
  <c r="S12" i="24"/>
  <c r="K29" i="24"/>
  <c r="AA26" i="24"/>
  <c r="Q9" i="24"/>
  <c r="E19" i="24"/>
  <c r="O26" i="24"/>
  <c r="Q12" i="24"/>
  <c r="AC30" i="24"/>
  <c r="AD6" i="24"/>
  <c r="Q4" i="24"/>
  <c r="B21" i="24"/>
  <c r="J30" i="24"/>
  <c r="X29" i="24"/>
  <c r="AA20" i="24"/>
  <c r="S31" i="24"/>
  <c r="H20" i="24"/>
  <c r="U27" i="24"/>
  <c r="AD27" i="24"/>
  <c r="D8" i="24"/>
  <c r="T30" i="24"/>
  <c r="E11" i="24"/>
  <c r="AB8" i="24"/>
  <c r="Y31" i="24"/>
  <c r="M32" i="24"/>
  <c r="C21" i="24"/>
  <c r="M14" i="24"/>
  <c r="Y8" i="24"/>
  <c r="F8" i="24"/>
  <c r="U7" i="24"/>
  <c r="I10" i="24"/>
  <c r="W31" i="24"/>
  <c r="L20" i="24"/>
  <c r="AC6" i="24"/>
  <c r="P22" i="24"/>
  <c r="H8" i="24"/>
  <c r="X31" i="24"/>
  <c r="I12" i="24"/>
  <c r="AC5" i="24"/>
  <c r="AE1" i="24"/>
  <c r="AE15" i="24"/>
  <c r="AE18" i="24"/>
  <c r="AE6" i="24"/>
  <c r="L25" i="24"/>
  <c r="C29" i="24"/>
  <c r="J9" i="24"/>
  <c r="N27" i="24"/>
  <c r="K18" i="24"/>
  <c r="R1" i="24"/>
  <c r="Z24" i="24"/>
  <c r="Z5" i="24"/>
  <c r="I16" i="24"/>
  <c r="P4" i="24"/>
  <c r="X30" i="24"/>
  <c r="AB11" i="24"/>
  <c r="M24" i="24"/>
  <c r="E23" i="24"/>
  <c r="U16" i="24"/>
  <c r="L3" i="24"/>
  <c r="S20" i="24"/>
  <c r="Z22" i="24"/>
  <c r="AC17" i="24"/>
  <c r="AB30" i="24"/>
  <c r="P10" i="24"/>
  <c r="Q8" i="24"/>
  <c r="Y16" i="24"/>
  <c r="H29" i="24"/>
  <c r="N25" i="24"/>
  <c r="F12" i="24"/>
  <c r="M1" i="24"/>
  <c r="L17" i="24"/>
  <c r="U21" i="24"/>
  <c r="J10" i="24"/>
  <c r="G26" i="24"/>
  <c r="Y6" i="24"/>
  <c r="C26" i="24"/>
  <c r="Q3" i="24"/>
  <c r="N21" i="24"/>
  <c r="D11" i="24"/>
  <c r="Q1" i="24"/>
  <c r="B26" i="24"/>
  <c r="N31" i="24"/>
  <c r="AA16" i="24"/>
  <c r="W10" i="24"/>
  <c r="E25" i="24"/>
  <c r="L24" i="24"/>
  <c r="I15" i="24"/>
  <c r="C22" i="24"/>
  <c r="M27" i="24"/>
  <c r="U6" i="24"/>
  <c r="J15" i="24"/>
  <c r="W4" i="24"/>
  <c r="S19" i="24"/>
  <c r="AC31" i="24"/>
  <c r="E9" i="24"/>
  <c r="R30" i="24"/>
  <c r="K31" i="24"/>
  <c r="AD21" i="24"/>
  <c r="L5" i="24"/>
  <c r="S5" i="24"/>
  <c r="AC8" i="24"/>
  <c r="J20" i="24"/>
  <c r="B29" i="24"/>
  <c r="G11" i="24"/>
  <c r="E13" i="24"/>
  <c r="AB7" i="24"/>
  <c r="P12" i="24"/>
  <c r="E1" i="24"/>
  <c r="AE21" i="24"/>
  <c r="AE31" i="24"/>
  <c r="AE14" i="24"/>
  <c r="G19" i="24"/>
  <c r="Y10" i="24"/>
  <c r="O12" i="24"/>
  <c r="E31" i="24"/>
  <c r="AB17" i="24"/>
  <c r="I1" i="24"/>
  <c r="B5" i="24"/>
  <c r="AB20" i="24"/>
  <c r="O32" i="24"/>
  <c r="AE17" i="24"/>
  <c r="B12" i="24"/>
  <c r="T23" i="24"/>
  <c r="V7" i="24"/>
  <c r="J12" i="24"/>
  <c r="K10" i="24"/>
  <c r="X27" i="24"/>
  <c r="U10" i="24"/>
  <c r="AD5" i="24"/>
  <c r="W28" i="24"/>
  <c r="Y15" i="24"/>
  <c r="K27" i="24"/>
  <c r="C25" i="24"/>
  <c r="T4" i="24"/>
  <c r="N22" i="24"/>
  <c r="AE11" i="24"/>
  <c r="AD22" i="24"/>
  <c r="L8" i="24"/>
  <c r="D26" i="24"/>
  <c r="R8" i="24"/>
  <c r="AA6" i="24"/>
  <c r="N16" i="24"/>
  <c r="M18" i="24"/>
  <c r="R5" i="24"/>
  <c r="G8" i="24"/>
  <c r="C4" i="24"/>
  <c r="P21" i="24"/>
  <c r="H11" i="24"/>
  <c r="AA7" i="24"/>
  <c r="B28" i="24"/>
  <c r="R31" i="24"/>
  <c r="L10" i="24"/>
  <c r="Y18" i="24"/>
  <c r="I26" i="24"/>
  <c r="V3" i="24"/>
  <c r="K14" i="24"/>
  <c r="G12" i="24"/>
  <c r="X4" i="24"/>
  <c r="W16" i="24"/>
  <c r="N8" i="24"/>
  <c r="I30" i="24"/>
  <c r="U9" i="24"/>
  <c r="Z1" i="24"/>
  <c r="O6" i="24"/>
  <c r="Z30" i="24"/>
  <c r="AA31" i="24"/>
  <c r="AA19" i="24"/>
  <c r="L30" i="24"/>
  <c r="AD29" i="24"/>
  <c r="E32" i="24"/>
  <c r="E6" i="24"/>
  <c r="V12" i="24"/>
  <c r="F20" i="24"/>
  <c r="D20" i="24"/>
  <c r="Q32" i="24"/>
  <c r="P30" i="24"/>
  <c r="R16" i="24"/>
  <c r="AE22" i="24"/>
  <c r="O29" i="24"/>
  <c r="Y21" i="24"/>
  <c r="K21" i="24"/>
  <c r="V20" i="24"/>
  <c r="V17" i="24"/>
  <c r="AE4" i="24"/>
  <c r="AA25" i="24"/>
  <c r="N30" i="24"/>
  <c r="F28" i="24"/>
  <c r="U28" i="24"/>
  <c r="F24" i="24"/>
  <c r="G17" i="24"/>
  <c r="Y19" i="24"/>
  <c r="L13" i="24"/>
  <c r="D28" i="24"/>
  <c r="AE27" i="24"/>
  <c r="K15" i="24"/>
  <c r="O3" i="24"/>
  <c r="B22" i="24"/>
  <c r="J24" i="24"/>
  <c r="X6" i="24"/>
  <c r="Z4" i="24"/>
  <c r="Q18" i="24"/>
  <c r="H18" i="24"/>
  <c r="O24" i="24"/>
  <c r="V6" i="24"/>
  <c r="W17" i="24"/>
  <c r="AB16" i="24"/>
  <c r="L14" i="24"/>
  <c r="P3" i="24"/>
  <c r="AC22" i="24"/>
  <c r="AB21" i="24"/>
  <c r="I9" i="24"/>
  <c r="G30" i="24"/>
  <c r="Z20" i="24"/>
  <c r="J8" i="24"/>
  <c r="X9" i="24"/>
  <c r="F32" i="24"/>
  <c r="T31" i="24"/>
  <c r="P7" i="24"/>
  <c r="F3" i="24"/>
  <c r="K25" i="24"/>
  <c r="AB26" i="24"/>
  <c r="U13" i="24"/>
  <c r="I13" i="24"/>
  <c r="AB6" i="24"/>
  <c r="AB23" i="24"/>
  <c r="P18" i="24"/>
  <c r="M29" i="24"/>
  <c r="C15" i="24"/>
  <c r="G1" i="24"/>
  <c r="S4" i="24"/>
  <c r="P28" i="24"/>
  <c r="J22" i="24"/>
  <c r="I32" i="24"/>
  <c r="C13" i="24"/>
  <c r="U14" i="24"/>
  <c r="U32" i="24"/>
  <c r="S26" i="24"/>
  <c r="N6" i="24"/>
  <c r="B15" i="24"/>
  <c r="T9" i="24"/>
  <c r="G13" i="24"/>
  <c r="G21" i="24"/>
  <c r="Z32" i="24"/>
  <c r="AE24" i="24"/>
  <c r="AE5" i="24"/>
  <c r="F16" i="24"/>
  <c r="C23" i="24"/>
  <c r="X28" i="24"/>
  <c r="B31" i="24"/>
  <c r="O21" i="24"/>
  <c r="AE13" i="24"/>
  <c r="AA8" i="24"/>
  <c r="P26" i="24"/>
  <c r="U8" i="24"/>
  <c r="Y30" i="24"/>
  <c r="P11" i="24"/>
  <c r="Q10" i="24"/>
  <c r="AB29" i="24"/>
  <c r="W7" i="24"/>
  <c r="F22" i="24"/>
  <c r="W3" i="24"/>
  <c r="X19" i="24"/>
  <c r="AB12" i="24"/>
  <c r="S18" i="24"/>
  <c r="R20" i="24"/>
  <c r="AD8" i="24"/>
  <c r="AD3" i="24"/>
  <c r="L28" i="24"/>
  <c r="AE25" i="24"/>
  <c r="G23" i="24"/>
  <c r="AB22" i="24"/>
  <c r="N13" i="24"/>
  <c r="C18" i="24"/>
  <c r="R4" i="24"/>
  <c r="Z11" i="24"/>
  <c r="I8" i="24"/>
  <c r="F9" i="24"/>
  <c r="S21" i="24"/>
  <c r="I31" i="24"/>
  <c r="E28" i="24"/>
  <c r="I27" i="24"/>
  <c r="J26" i="24"/>
  <c r="J32" i="24"/>
  <c r="E22" i="24"/>
  <c r="R15" i="24"/>
  <c r="J11" i="24"/>
  <c r="U25" i="24"/>
  <c r="D23" i="24"/>
  <c r="Y14" i="24"/>
  <c r="S6" i="24"/>
  <c r="C16" i="24"/>
  <c r="Z15" i="24"/>
  <c r="U23" i="24"/>
  <c r="I19" i="24"/>
  <c r="P20" i="24"/>
  <c r="O16" i="24"/>
  <c r="I21" i="24"/>
  <c r="M5" i="24"/>
  <c r="AE3" i="24"/>
  <c r="R17" i="24"/>
  <c r="Q7" i="24"/>
  <c r="F10" i="24"/>
  <c r="W25" i="24"/>
  <c r="J27" i="24"/>
  <c r="Z16" i="24"/>
  <c r="M16" i="24"/>
  <c r="D29" i="24"/>
  <c r="AD17" i="24"/>
  <c r="AD7" i="24"/>
  <c r="H5" i="24"/>
  <c r="W13" i="24"/>
  <c r="S30" i="24"/>
  <c r="G28" i="24"/>
  <c r="AC24" i="24"/>
  <c r="B6" i="24"/>
  <c r="L32" i="24"/>
  <c r="I23" i="24"/>
  <c r="C14" i="24"/>
  <c r="L9" i="24"/>
  <c r="Y24" i="24"/>
  <c r="N23" i="24"/>
  <c r="AA21" i="24"/>
  <c r="W22" i="24"/>
  <c r="Y1" i="24"/>
  <c r="H16" i="24"/>
  <c r="E4" i="24"/>
  <c r="Y29" i="24"/>
  <c r="I20" i="24"/>
  <c r="D18" i="24"/>
  <c r="K8" i="24"/>
  <c r="U31" i="24"/>
  <c r="X26" i="24"/>
  <c r="U15" i="24"/>
  <c r="B7" i="24"/>
  <c r="P5" i="24"/>
  <c r="Z29" i="24"/>
  <c r="AC26" i="24"/>
  <c r="O9" i="24"/>
  <c r="Q26" i="24"/>
  <c r="AD20" i="24"/>
  <c r="N7" i="24"/>
  <c r="P27" i="24"/>
  <c r="N18" i="24"/>
  <c r="S8" i="24"/>
  <c r="J29" i="24"/>
  <c r="D19" i="24"/>
  <c r="U26" i="24"/>
  <c r="R19" i="24"/>
  <c r="AA32" i="24"/>
  <c r="W30" i="24"/>
  <c r="Q28" i="24"/>
  <c r="AD31" i="24"/>
  <c r="B10" i="24"/>
  <c r="V32" i="24"/>
  <c r="K22" i="24"/>
  <c r="G20" i="24"/>
  <c r="W6" i="24"/>
  <c r="AA17" i="24"/>
  <c r="R23" i="24"/>
  <c r="L4" i="24"/>
  <c r="Y13" i="24"/>
  <c r="E17" i="24"/>
  <c r="R3" i="24"/>
  <c r="G6" i="24"/>
  <c r="C30" i="24"/>
  <c r="S13" i="24"/>
  <c r="T16" i="24"/>
  <c r="AC32" i="24"/>
  <c r="AB24" i="24"/>
  <c r="X23" i="24"/>
  <c r="B25" i="24"/>
  <c r="Z12" i="24"/>
  <c r="X22" i="24"/>
  <c r="T19" i="24"/>
  <c r="R26" i="24"/>
  <c r="M21" i="24"/>
  <c r="O31" i="24"/>
  <c r="AB10" i="24"/>
  <c r="Y26" i="24"/>
  <c r="AD23" i="24"/>
  <c r="AC3" i="24"/>
  <c r="AE29" i="24"/>
  <c r="E3" i="24"/>
  <c r="AB14" i="24"/>
  <c r="AD25" i="24"/>
  <c r="E15" i="24"/>
  <c r="T29" i="24"/>
  <c r="N19" i="24"/>
  <c r="AB9" i="24"/>
  <c r="V5" i="24"/>
  <c r="K6" i="24"/>
  <c r="K13" i="24"/>
  <c r="AA14" i="24"/>
  <c r="AD12" i="24"/>
  <c r="G27" i="24"/>
  <c r="E7" i="24"/>
  <c r="E10" i="24"/>
  <c r="AD28" i="24"/>
  <c r="Q13" i="24"/>
  <c r="T8" i="24"/>
  <c r="J21" i="24"/>
  <c r="D31" i="24"/>
  <c r="E14" i="24"/>
  <c r="U3" i="24"/>
  <c r="B23" i="24"/>
  <c r="S14" i="24"/>
  <c r="Y32" i="24"/>
  <c r="AE8" i="24"/>
  <c r="AE19" i="24"/>
  <c r="AE32" i="24"/>
  <c r="AE28" i="24"/>
  <c r="I107" i="28" l="1"/>
  <c r="I101" i="28"/>
  <c r="I106" i="28"/>
  <c r="I94" i="28"/>
  <c r="Y3" i="28"/>
  <c r="I91" i="28"/>
  <c r="I86" i="28"/>
  <c r="I104" i="28"/>
  <c r="G3" i="28"/>
  <c r="I93" i="28"/>
  <c r="I88" i="28"/>
  <c r="I81" i="28"/>
  <c r="Z3" i="28"/>
  <c r="I79" i="28"/>
  <c r="I83" i="28"/>
  <c r="I3" i="28"/>
  <c r="E3" i="28"/>
  <c r="Q3" i="28"/>
  <c r="M3" i="28"/>
  <c r="I95" i="28"/>
  <c r="R3" i="28"/>
  <c r="AE3" i="28"/>
  <c r="I85" i="28"/>
  <c r="I89" i="28"/>
  <c r="I105" i="28"/>
  <c r="I84" i="28"/>
  <c r="I99" i="28"/>
  <c r="X3" i="28"/>
  <c r="W3" i="28"/>
  <c r="D3" i="28"/>
  <c r="I98" i="28"/>
  <c r="K3" i="28"/>
  <c r="I80" i="28"/>
  <c r="AC3" i="28"/>
  <c r="I100" i="28"/>
  <c r="I102" i="28"/>
  <c r="L3" i="28"/>
  <c r="I97" i="28"/>
  <c r="H3" i="28"/>
  <c r="O3" i="28"/>
  <c r="U3" i="28"/>
  <c r="AD3" i="28"/>
  <c r="I78" i="28"/>
  <c r="B4" i="28" a="1"/>
  <c r="I103" i="28"/>
  <c r="I92" i="28"/>
  <c r="S3" i="28"/>
  <c r="N3" i="28"/>
  <c r="I82" i="28"/>
  <c r="P3" i="28"/>
  <c r="AA3" i="28"/>
  <c r="I87" i="28"/>
  <c r="T3" i="28"/>
  <c r="F3" i="28"/>
  <c r="AB3" i="28"/>
  <c r="C3" i="28"/>
  <c r="I90" i="28"/>
  <c r="I96" i="28"/>
  <c r="J3" i="28"/>
  <c r="B3" i="28"/>
  <c r="A4" i="28" s="1" a="1"/>
  <c r="A4" i="28" s="1"/>
  <c r="V3" i="28"/>
  <c r="J78" i="28" l="1"/>
  <c r="X34" i="28"/>
  <c r="Z34" i="28"/>
  <c r="T34" i="28"/>
  <c r="V34" i="28"/>
  <c r="AE34" i="28"/>
  <c r="S34" i="28"/>
  <c r="AB34" i="28"/>
  <c r="U34" i="28"/>
  <c r="AD34" i="28"/>
  <c r="Y34" i="28"/>
  <c r="AC34" i="28"/>
  <c r="AA34" i="28"/>
  <c r="W34" i="28"/>
  <c r="P67" i="28"/>
  <c r="A18" i="28" a="1"/>
  <c r="A18" i="28" s="1"/>
  <c r="P48" i="28" s="1"/>
  <c r="A5" i="28" a="1"/>
  <c r="A5" i="28" s="1"/>
  <c r="Q35" i="28" s="1"/>
  <c r="C67" i="28"/>
  <c r="A17" i="28" a="1"/>
  <c r="A17" i="28" s="1"/>
  <c r="I47" i="28" s="1"/>
  <c r="O67" i="28"/>
  <c r="A13" i="28" a="1"/>
  <c r="A13" i="28" s="1"/>
  <c r="R43" i="28" s="1"/>
  <c r="K67" i="28"/>
  <c r="A30" i="28" a="1"/>
  <c r="A30" i="28" s="1"/>
  <c r="AB67" i="28"/>
  <c r="A21" i="28" a="1"/>
  <c r="A21" i="28" s="1"/>
  <c r="S67" i="28"/>
  <c r="A10" i="28" a="1"/>
  <c r="A10" i="28" s="1"/>
  <c r="P40" i="28" s="1"/>
  <c r="H67" i="28"/>
  <c r="N67" i="28"/>
  <c r="A16" i="28" a="1"/>
  <c r="A16" i="28" s="1"/>
  <c r="O46" i="28" s="1"/>
  <c r="A11" i="28" a="1"/>
  <c r="A11" i="28" s="1"/>
  <c r="P41" i="28" s="1"/>
  <c r="I67" i="28"/>
  <c r="A8" i="28" a="1"/>
  <c r="A8" i="28" s="1"/>
  <c r="P38" i="28" s="1"/>
  <c r="F67" i="28"/>
  <c r="A6" i="28" a="1"/>
  <c r="A6" i="28" s="1"/>
  <c r="Q36" i="28" s="1"/>
  <c r="D67" i="28"/>
  <c r="AE67" i="28"/>
  <c r="A33" i="28" a="1"/>
  <c r="A33" i="28" s="1"/>
  <c r="V67" i="28"/>
  <c r="A24" i="28" a="1"/>
  <c r="A24" i="28" s="1"/>
  <c r="T67" i="28"/>
  <c r="A22" i="28" a="1"/>
  <c r="A22" i="28" s="1"/>
  <c r="A14" i="28" a="1"/>
  <c r="A14" i="28" s="1"/>
  <c r="O44" i="28" s="1"/>
  <c r="L67" i="28"/>
  <c r="A25" i="28" a="1"/>
  <c r="A25" i="28" s="1"/>
  <c r="W67" i="28"/>
  <c r="A20" i="28" a="1"/>
  <c r="A20" i="28" s="1"/>
  <c r="L50" i="28" s="1"/>
  <c r="R67" i="28"/>
  <c r="A28" i="28" a="1"/>
  <c r="A28" i="28" s="1"/>
  <c r="Z67" i="28"/>
  <c r="Y67" i="28"/>
  <c r="A27" i="28" a="1"/>
  <c r="A27" i="28" s="1"/>
  <c r="B4" i="28"/>
  <c r="C34" i="28"/>
  <c r="I38" i="28"/>
  <c r="F34" i="28"/>
  <c r="D38" i="28"/>
  <c r="L38" i="28"/>
  <c r="J38" i="28"/>
  <c r="M34" i="28"/>
  <c r="B38" i="28"/>
  <c r="E43" i="28"/>
  <c r="L34" i="28"/>
  <c r="O34" i="28"/>
  <c r="I34" i="28"/>
  <c r="N38" i="28"/>
  <c r="K34" i="28"/>
  <c r="R34" i="28"/>
  <c r="N34" i="28"/>
  <c r="Q34" i="28"/>
  <c r="G48" i="28"/>
  <c r="C47" i="28"/>
  <c r="J34" i="28"/>
  <c r="E34" i="28"/>
  <c r="P34" i="28"/>
  <c r="G34" i="28"/>
  <c r="D34" i="28"/>
  <c r="H34" i="28"/>
  <c r="F36" i="28"/>
  <c r="F35" i="28"/>
  <c r="C46" i="28"/>
  <c r="G46" i="28"/>
  <c r="J35" i="28"/>
  <c r="E35" i="28"/>
  <c r="K40" i="28"/>
  <c r="G35" i="28"/>
  <c r="C40" i="28"/>
  <c r="A26" i="28" a="1"/>
  <c r="A26" i="28" s="1"/>
  <c r="X67" i="28"/>
  <c r="A12" i="28" a="1"/>
  <c r="A12" i="28" s="1"/>
  <c r="C42" i="28" s="1"/>
  <c r="J67" i="28"/>
  <c r="A29" i="28" a="1"/>
  <c r="A29" i="28" s="1"/>
  <c r="AA67" i="28"/>
  <c r="A15" i="28" a="1"/>
  <c r="A15" i="28" s="1"/>
  <c r="C45" i="28" s="1"/>
  <c r="M67" i="28"/>
  <c r="A32" i="28" a="1"/>
  <c r="A32" i="28" s="1"/>
  <c r="AD67" i="28"/>
  <c r="A19" i="28" a="1"/>
  <c r="A19" i="28" s="1"/>
  <c r="Q49" i="28" s="1"/>
  <c r="Q67" i="28"/>
  <c r="A31" i="28" a="1"/>
  <c r="A31" i="28" s="1"/>
  <c r="AC67" i="28"/>
  <c r="A23" i="28" a="1"/>
  <c r="A23" i="28" s="1"/>
  <c r="U67" i="28"/>
  <c r="A7" i="28" a="1"/>
  <c r="A7" i="28" s="1"/>
  <c r="N37" i="28" s="1"/>
  <c r="E67" i="28"/>
  <c r="A9" i="28" a="1"/>
  <c r="A9" i="28" s="1"/>
  <c r="Q39" i="28" s="1"/>
  <c r="G67" i="28"/>
  <c r="I48" i="28" l="1"/>
  <c r="R46" i="28"/>
  <c r="D43" i="28"/>
  <c r="N35" i="28"/>
  <c r="J41" i="28"/>
  <c r="R35" i="28"/>
  <c r="M36" i="28"/>
  <c r="R40" i="28"/>
  <c r="L35" i="28"/>
  <c r="I35" i="28"/>
  <c r="E40" i="28"/>
  <c r="C41" i="28"/>
  <c r="O36" i="28"/>
  <c r="P47" i="28"/>
  <c r="F41" i="28"/>
  <c r="Q41" i="28"/>
  <c r="Q46" i="28"/>
  <c r="D48" i="28"/>
  <c r="J48" i="28"/>
  <c r="H41" i="28"/>
  <c r="E41" i="28"/>
  <c r="B48" i="28"/>
  <c r="M48" i="28"/>
  <c r="M46" i="28"/>
  <c r="O45" i="28"/>
  <c r="E46" i="28"/>
  <c r="J46" i="28"/>
  <c r="R48" i="28"/>
  <c r="O50" i="28"/>
  <c r="I45" i="28"/>
  <c r="P35" i="28"/>
  <c r="F38" i="28"/>
  <c r="L43" i="28"/>
  <c r="Q48" i="28"/>
  <c r="O38" i="28"/>
  <c r="M43" i="28"/>
  <c r="N48" i="28"/>
  <c r="H48" i="28"/>
  <c r="K43" i="28"/>
  <c r="F43" i="28"/>
  <c r="F48" i="28"/>
  <c r="O48" i="28"/>
  <c r="B43" i="28"/>
  <c r="P43" i="28"/>
  <c r="K45" i="28"/>
  <c r="H35" i="28"/>
  <c r="K48" i="28"/>
  <c r="B35" i="28"/>
  <c r="C43" i="28"/>
  <c r="L48" i="28"/>
  <c r="J43" i="28"/>
  <c r="Q43" i="28"/>
  <c r="E48" i="28"/>
  <c r="N43" i="28"/>
  <c r="G43" i="28"/>
  <c r="M35" i="28"/>
  <c r="G41" i="28"/>
  <c r="O35" i="28"/>
  <c r="M40" i="28"/>
  <c r="P46" i="28"/>
  <c r="D35" i="28"/>
  <c r="K35" i="28"/>
  <c r="B50" i="28"/>
  <c r="H44" i="28"/>
  <c r="G50" i="28"/>
  <c r="H38" i="28"/>
  <c r="B44" i="28"/>
  <c r="G38" i="28"/>
  <c r="Q50" i="28"/>
  <c r="B46" i="28"/>
  <c r="L41" i="28"/>
  <c r="L46" i="28"/>
  <c r="H46" i="28"/>
  <c r="K41" i="28"/>
  <c r="R41" i="28"/>
  <c r="M47" i="28"/>
  <c r="O41" i="28"/>
  <c r="N46" i="28"/>
  <c r="C35" i="28"/>
  <c r="H40" i="28"/>
  <c r="D41" i="28"/>
  <c r="P36" i="28"/>
  <c r="I40" i="28"/>
  <c r="F46" i="28"/>
  <c r="B41" i="28"/>
  <c r="R50" i="28"/>
  <c r="I41" i="28"/>
  <c r="O43" i="28"/>
  <c r="I43" i="28"/>
  <c r="H43" i="28"/>
  <c r="F50" i="28"/>
  <c r="M41" i="28"/>
  <c r="N41" i="28"/>
  <c r="N36" i="28"/>
  <c r="L36" i="28"/>
  <c r="G44" i="28"/>
  <c r="K50" i="28"/>
  <c r="H47" i="28"/>
  <c r="Q47" i="28"/>
  <c r="F45" i="28"/>
  <c r="K46" i="28"/>
  <c r="L40" i="28"/>
  <c r="I46" i="28"/>
  <c r="H36" i="28"/>
  <c r="F40" i="28"/>
  <c r="L47" i="28"/>
  <c r="Q44" i="28"/>
  <c r="E38" i="28"/>
  <c r="F44" i="28"/>
  <c r="B47" i="28"/>
  <c r="F47" i="28"/>
  <c r="B40" i="28"/>
  <c r="Q40" i="28"/>
  <c r="J36" i="28"/>
  <c r="K36" i="28"/>
  <c r="D40" i="28"/>
  <c r="R36" i="28"/>
  <c r="G40" i="28"/>
  <c r="E44" i="28"/>
  <c r="D47" i="28"/>
  <c r="K44" i="28"/>
  <c r="R38" i="28"/>
  <c r="O47" i="28"/>
  <c r="G47" i="28"/>
  <c r="M38" i="28"/>
  <c r="J44" i="28"/>
  <c r="C44" i="28"/>
  <c r="M44" i="28"/>
  <c r="O40" i="28"/>
  <c r="I36" i="28"/>
  <c r="D36" i="28"/>
  <c r="D46" i="28"/>
  <c r="B36" i="28"/>
  <c r="C36" i="28"/>
  <c r="N47" i="28"/>
  <c r="K47" i="28"/>
  <c r="C38" i="28"/>
  <c r="Q38" i="28"/>
  <c r="E50" i="28"/>
  <c r="P44" i="28"/>
  <c r="N40" i="28"/>
  <c r="E36" i="28"/>
  <c r="K38" i="28"/>
  <c r="R47" i="28"/>
  <c r="E47" i="28"/>
  <c r="J47" i="28"/>
  <c r="I44" i="28"/>
  <c r="D44" i="28"/>
  <c r="R44" i="28"/>
  <c r="L44" i="28"/>
  <c r="G36" i="28"/>
  <c r="I53" i="28"/>
  <c r="Z53" i="28"/>
  <c r="P53" i="28"/>
  <c r="N53" i="28"/>
  <c r="J97" i="28"/>
  <c r="L53" i="28"/>
  <c r="AE53" i="28"/>
  <c r="D53" i="28"/>
  <c r="M53" i="28"/>
  <c r="E53" i="28"/>
  <c r="W53" i="28"/>
  <c r="AA53" i="28"/>
  <c r="O53" i="28"/>
  <c r="G53" i="28"/>
  <c r="F53" i="28"/>
  <c r="C53" i="28"/>
  <c r="U53" i="28"/>
  <c r="J53" i="28"/>
  <c r="AB53" i="28"/>
  <c r="R53" i="28"/>
  <c r="Q53" i="28"/>
  <c r="K53" i="28"/>
  <c r="T53" i="28"/>
  <c r="Y53" i="28"/>
  <c r="X53" i="28"/>
  <c r="AD53" i="28"/>
  <c r="V53" i="28"/>
  <c r="H53" i="28"/>
  <c r="AC53" i="28"/>
  <c r="S53" i="28"/>
  <c r="B53" i="28"/>
  <c r="J45" i="28"/>
  <c r="AA45" i="28"/>
  <c r="W45" i="28"/>
  <c r="Z45" i="28"/>
  <c r="Y45" i="28"/>
  <c r="T45" i="28"/>
  <c r="AC45" i="28"/>
  <c r="AE45" i="28"/>
  <c r="AD45" i="28"/>
  <c r="S45" i="28"/>
  <c r="X45" i="28"/>
  <c r="U45" i="28"/>
  <c r="J89" i="28"/>
  <c r="V45" i="28"/>
  <c r="AB45" i="28"/>
  <c r="E45" i="28"/>
  <c r="G45" i="28"/>
  <c r="B49" i="28"/>
  <c r="F49" i="28"/>
  <c r="O39" i="28"/>
  <c r="F39" i="28"/>
  <c r="O42" i="28"/>
  <c r="I50" i="28"/>
  <c r="C50" i="28"/>
  <c r="H42" i="28"/>
  <c r="D45" i="28"/>
  <c r="G39" i="28"/>
  <c r="B37" i="28"/>
  <c r="J98" i="28"/>
  <c r="H54" i="28"/>
  <c r="P54" i="28"/>
  <c r="J54" i="28"/>
  <c r="T54" i="28"/>
  <c r="AB54" i="28"/>
  <c r="V54" i="28"/>
  <c r="Q54" i="28"/>
  <c r="AA54" i="28"/>
  <c r="M54" i="28"/>
  <c r="D54" i="28"/>
  <c r="C54" i="28"/>
  <c r="U54" i="28"/>
  <c r="Z54" i="28"/>
  <c r="W54" i="28"/>
  <c r="K54" i="28"/>
  <c r="O54" i="28"/>
  <c r="AE54" i="28"/>
  <c r="AD54" i="28"/>
  <c r="N54" i="28"/>
  <c r="R54" i="28"/>
  <c r="F54" i="28"/>
  <c r="AC54" i="28"/>
  <c r="B54" i="28"/>
  <c r="L54" i="28"/>
  <c r="I54" i="28"/>
  <c r="X54" i="28"/>
  <c r="S54" i="28"/>
  <c r="G54" i="28"/>
  <c r="E54" i="28"/>
  <c r="Y54" i="28"/>
  <c r="C48" i="28"/>
  <c r="W48" i="28"/>
  <c r="X48" i="28"/>
  <c r="AE48" i="28"/>
  <c r="Z48" i="28"/>
  <c r="V48" i="28"/>
  <c r="T48" i="28"/>
  <c r="S48" i="28"/>
  <c r="AC48" i="28"/>
  <c r="AB48" i="28"/>
  <c r="AD48" i="28"/>
  <c r="U48" i="28"/>
  <c r="Y48" i="28"/>
  <c r="AA48" i="28"/>
  <c r="J92" i="28"/>
  <c r="N42" i="28"/>
  <c r="L39" i="28"/>
  <c r="P49" i="28"/>
  <c r="M39" i="28"/>
  <c r="M45" i="28"/>
  <c r="B39" i="28"/>
  <c r="L37" i="28"/>
  <c r="M49" i="28"/>
  <c r="N39" i="28"/>
  <c r="J94" i="28"/>
  <c r="AA50" i="28"/>
  <c r="W50" i="28"/>
  <c r="Y50" i="28"/>
  <c r="AE50" i="28"/>
  <c r="Z50" i="28"/>
  <c r="AD50" i="28"/>
  <c r="S50" i="28"/>
  <c r="V50" i="28"/>
  <c r="AC50" i="28"/>
  <c r="U50" i="28"/>
  <c r="X50" i="28"/>
  <c r="AB50" i="28"/>
  <c r="T50" i="28"/>
  <c r="J85" i="28"/>
  <c r="Z41" i="28"/>
  <c r="X41" i="28"/>
  <c r="AB41" i="28"/>
  <c r="AE41" i="28"/>
  <c r="Y41" i="28"/>
  <c r="T41" i="28"/>
  <c r="U41" i="28"/>
  <c r="W41" i="28"/>
  <c r="AA41" i="28"/>
  <c r="S41" i="28"/>
  <c r="AD41" i="28"/>
  <c r="AC41" i="28"/>
  <c r="V41" i="28"/>
  <c r="J104" i="28"/>
  <c r="O60" i="28"/>
  <c r="G60" i="28"/>
  <c r="B60" i="28"/>
  <c r="M60" i="28"/>
  <c r="L60" i="28"/>
  <c r="U60" i="28"/>
  <c r="AC60" i="28"/>
  <c r="R60" i="28"/>
  <c r="I60" i="28"/>
  <c r="W60" i="28"/>
  <c r="E60" i="28"/>
  <c r="F60" i="28"/>
  <c r="AE60" i="28"/>
  <c r="AA60" i="28"/>
  <c r="Y60" i="28"/>
  <c r="Z60" i="28"/>
  <c r="K60" i="28"/>
  <c r="Q60" i="28"/>
  <c r="AB60" i="28"/>
  <c r="P60" i="28"/>
  <c r="H60" i="28"/>
  <c r="S60" i="28"/>
  <c r="C60" i="28"/>
  <c r="N60" i="28"/>
  <c r="V60" i="28"/>
  <c r="D60" i="28"/>
  <c r="T60" i="28"/>
  <c r="AD60" i="28"/>
  <c r="X60" i="28"/>
  <c r="J60" i="28"/>
  <c r="J105" i="28"/>
  <c r="F61" i="28"/>
  <c r="X61" i="28"/>
  <c r="U61" i="28"/>
  <c r="Y61" i="28"/>
  <c r="I61" i="28"/>
  <c r="S61" i="28"/>
  <c r="V61" i="28"/>
  <c r="G61" i="28"/>
  <c r="W61" i="28"/>
  <c r="K61" i="28"/>
  <c r="Z61" i="28"/>
  <c r="P61" i="28"/>
  <c r="D61" i="28"/>
  <c r="E61" i="28"/>
  <c r="B61" i="28"/>
  <c r="O61" i="28"/>
  <c r="AB61" i="28"/>
  <c r="T61" i="28"/>
  <c r="AD61" i="28"/>
  <c r="J61" i="28"/>
  <c r="M61" i="28"/>
  <c r="H61" i="28"/>
  <c r="L61" i="28"/>
  <c r="AE61" i="28"/>
  <c r="AA61" i="28"/>
  <c r="N61" i="28"/>
  <c r="C61" i="28"/>
  <c r="Q61" i="28"/>
  <c r="AC61" i="28"/>
  <c r="R61" i="28"/>
  <c r="J103" i="28"/>
  <c r="B59" i="28"/>
  <c r="O59" i="28"/>
  <c r="C59" i="28"/>
  <c r="Q59" i="28"/>
  <c r="J59" i="28"/>
  <c r="AB59" i="28"/>
  <c r="N59" i="28"/>
  <c r="G59" i="28"/>
  <c r="H59" i="28"/>
  <c r="T59" i="28"/>
  <c r="M59" i="28"/>
  <c r="D59" i="28"/>
  <c r="L59" i="28"/>
  <c r="S59" i="28"/>
  <c r="X59" i="28"/>
  <c r="R59" i="28"/>
  <c r="Z59" i="28"/>
  <c r="E59" i="28"/>
  <c r="AD59" i="28"/>
  <c r="AC59" i="28"/>
  <c r="AE59" i="28"/>
  <c r="Y59" i="28"/>
  <c r="P59" i="28"/>
  <c r="W59" i="28"/>
  <c r="V59" i="28"/>
  <c r="I59" i="28"/>
  <c r="F59" i="28"/>
  <c r="K59" i="28"/>
  <c r="U59" i="28"/>
  <c r="AA59" i="28"/>
  <c r="B42" i="28"/>
  <c r="E42" i="28"/>
  <c r="F42" i="28"/>
  <c r="C37" i="28"/>
  <c r="F37" i="28"/>
  <c r="K37" i="28"/>
  <c r="D39" i="28"/>
  <c r="J37" i="28"/>
  <c r="P42" i="28"/>
  <c r="C39" i="28"/>
  <c r="N50" i="28"/>
  <c r="J39" i="28"/>
  <c r="J50" i="28"/>
  <c r="AB63" i="28"/>
  <c r="Q63" i="28"/>
  <c r="C63" i="28"/>
  <c r="Y63" i="28"/>
  <c r="AE63" i="28"/>
  <c r="D63" i="28"/>
  <c r="V63" i="28"/>
  <c r="X63" i="28"/>
  <c r="L63" i="28"/>
  <c r="R63" i="28"/>
  <c r="F63" i="28"/>
  <c r="M63" i="28"/>
  <c r="I63" i="28"/>
  <c r="H63" i="28"/>
  <c r="T63" i="28"/>
  <c r="N63" i="28"/>
  <c r="G63" i="28"/>
  <c r="B63" i="28"/>
  <c r="AC63" i="28"/>
  <c r="J107" i="28"/>
  <c r="E63" i="28"/>
  <c r="W63" i="28"/>
  <c r="AA63" i="28"/>
  <c r="J63" i="28"/>
  <c r="U63" i="28"/>
  <c r="K63" i="28"/>
  <c r="P63" i="28"/>
  <c r="AD63" i="28"/>
  <c r="Z63" i="28"/>
  <c r="O63" i="28"/>
  <c r="S63" i="28"/>
  <c r="J90" i="28"/>
  <c r="AC46" i="28"/>
  <c r="V46" i="28"/>
  <c r="U46" i="28"/>
  <c r="T46" i="28"/>
  <c r="S46" i="28"/>
  <c r="AD46" i="28"/>
  <c r="AB46" i="28"/>
  <c r="AE46" i="28"/>
  <c r="Z46" i="28"/>
  <c r="W46" i="28"/>
  <c r="AA46" i="28"/>
  <c r="Y46" i="28"/>
  <c r="X46" i="28"/>
  <c r="P45" i="28"/>
  <c r="E49" i="28"/>
  <c r="E39" i="28"/>
  <c r="M37" i="28"/>
  <c r="K39" i="28"/>
  <c r="H39" i="28"/>
  <c r="N45" i="28"/>
  <c r="D50" i="28"/>
  <c r="M50" i="28"/>
  <c r="B67" i="28"/>
  <c r="B69" i="28" s="1"/>
  <c r="B34" i="28"/>
  <c r="B71" i="28"/>
  <c r="J99" i="28"/>
  <c r="O55" i="28"/>
  <c r="J55" i="28"/>
  <c r="Z55" i="28"/>
  <c r="S55" i="28"/>
  <c r="X55" i="28"/>
  <c r="H55" i="28"/>
  <c r="AE55" i="28"/>
  <c r="U55" i="28"/>
  <c r="E55" i="28"/>
  <c r="B55" i="28"/>
  <c r="L55" i="28"/>
  <c r="Q55" i="28"/>
  <c r="M55" i="28"/>
  <c r="AD55" i="28"/>
  <c r="K55" i="28"/>
  <c r="T55" i="28"/>
  <c r="R55" i="28"/>
  <c r="AC55" i="28"/>
  <c r="I55" i="28"/>
  <c r="N55" i="28"/>
  <c r="F55" i="28"/>
  <c r="AA55" i="28"/>
  <c r="D55" i="28"/>
  <c r="AB55" i="28"/>
  <c r="V55" i="28"/>
  <c r="C55" i="28"/>
  <c r="W55" i="28"/>
  <c r="Y55" i="28"/>
  <c r="G55" i="28"/>
  <c r="P55" i="28"/>
  <c r="J87" i="28"/>
  <c r="W43" i="28"/>
  <c r="Z43" i="28"/>
  <c r="V43" i="28"/>
  <c r="S43" i="28"/>
  <c r="AE43" i="28"/>
  <c r="T43" i="28"/>
  <c r="AA43" i="28"/>
  <c r="AD43" i="28"/>
  <c r="Y43" i="28"/>
  <c r="X43" i="28"/>
  <c r="AB43" i="28"/>
  <c r="AC43" i="28"/>
  <c r="U43" i="28"/>
  <c r="J83" i="28"/>
  <c r="AC39" i="28"/>
  <c r="U39" i="28"/>
  <c r="W39" i="28"/>
  <c r="AD39" i="28"/>
  <c r="AA39" i="28"/>
  <c r="Y39" i="28"/>
  <c r="AB39" i="28"/>
  <c r="AE39" i="28"/>
  <c r="Z39" i="28"/>
  <c r="S39" i="28"/>
  <c r="X39" i="28"/>
  <c r="T39" i="28"/>
  <c r="V39" i="28"/>
  <c r="J93" i="28"/>
  <c r="Z49" i="28"/>
  <c r="AE49" i="28"/>
  <c r="AB49" i="28"/>
  <c r="AD49" i="28"/>
  <c r="Y49" i="28"/>
  <c r="W49" i="28"/>
  <c r="U49" i="28"/>
  <c r="AA49" i="28"/>
  <c r="V49" i="28"/>
  <c r="X49" i="28"/>
  <c r="T49" i="28"/>
  <c r="AC49" i="28"/>
  <c r="S49" i="28"/>
  <c r="M42" i="28"/>
  <c r="AD42" i="28"/>
  <c r="U42" i="28"/>
  <c r="S42" i="28"/>
  <c r="T42" i="28"/>
  <c r="X42" i="28"/>
  <c r="Z42" i="28"/>
  <c r="Y42" i="28"/>
  <c r="AE42" i="28"/>
  <c r="AA42" i="28"/>
  <c r="AC42" i="28"/>
  <c r="V42" i="28"/>
  <c r="AB42" i="28"/>
  <c r="W42" i="28"/>
  <c r="J86" i="28"/>
  <c r="G37" i="28"/>
  <c r="P37" i="28"/>
  <c r="Q42" i="28"/>
  <c r="I49" i="28"/>
  <c r="N49" i="28"/>
  <c r="L42" i="28"/>
  <c r="R39" i="28"/>
  <c r="L49" i="28"/>
  <c r="F57" i="28"/>
  <c r="H57" i="28"/>
  <c r="Q57" i="28"/>
  <c r="AC57" i="28"/>
  <c r="C57" i="28"/>
  <c r="T57" i="28"/>
  <c r="AB57" i="28"/>
  <c r="E57" i="28"/>
  <c r="AA57" i="28"/>
  <c r="X57" i="28"/>
  <c r="W57" i="28"/>
  <c r="L57" i="28"/>
  <c r="G57" i="28"/>
  <c r="N57" i="28"/>
  <c r="V57" i="28"/>
  <c r="P57" i="28"/>
  <c r="K57" i="28"/>
  <c r="B57" i="28"/>
  <c r="O57" i="28"/>
  <c r="J101" i="28"/>
  <c r="I57" i="28"/>
  <c r="AE57" i="28"/>
  <c r="M57" i="28"/>
  <c r="S57" i="28"/>
  <c r="U57" i="28"/>
  <c r="Y57" i="28"/>
  <c r="AD57" i="28"/>
  <c r="D57" i="28"/>
  <c r="R57" i="28"/>
  <c r="Z57" i="28"/>
  <c r="J57" i="28"/>
  <c r="I42" i="28"/>
  <c r="R49" i="28"/>
  <c r="G49" i="28"/>
  <c r="Q45" i="28"/>
  <c r="E37" i="28"/>
  <c r="I39" i="28"/>
  <c r="P39" i="28"/>
  <c r="J88" i="28"/>
  <c r="AE44" i="28"/>
  <c r="AA44" i="28"/>
  <c r="T44" i="28"/>
  <c r="X44" i="28"/>
  <c r="V44" i="28"/>
  <c r="S44" i="28"/>
  <c r="AC44" i="28"/>
  <c r="AB44" i="28"/>
  <c r="Z44" i="28"/>
  <c r="W44" i="28"/>
  <c r="U44" i="28"/>
  <c r="AD44" i="28"/>
  <c r="Y44" i="28"/>
  <c r="AE36" i="28"/>
  <c r="W36" i="28"/>
  <c r="Z36" i="28"/>
  <c r="U36" i="28"/>
  <c r="T36" i="28"/>
  <c r="AD36" i="28"/>
  <c r="Y36" i="28"/>
  <c r="S36" i="28"/>
  <c r="AA36" i="28"/>
  <c r="X36" i="28"/>
  <c r="AB36" i="28"/>
  <c r="V36" i="28"/>
  <c r="AC36" i="28"/>
  <c r="J80" i="28"/>
  <c r="J40" i="28"/>
  <c r="AC40" i="28"/>
  <c r="Y40" i="28"/>
  <c r="AE40" i="28"/>
  <c r="W40" i="28"/>
  <c r="J84" i="28"/>
  <c r="S40" i="28"/>
  <c r="U40" i="28"/>
  <c r="AA40" i="28"/>
  <c r="V40" i="28"/>
  <c r="AD40" i="28"/>
  <c r="T40" i="28"/>
  <c r="X40" i="28"/>
  <c r="AB40" i="28"/>
  <c r="Z40" i="28"/>
  <c r="J91" i="28"/>
  <c r="AD47" i="28"/>
  <c r="U47" i="28"/>
  <c r="AA47" i="28"/>
  <c r="W47" i="28"/>
  <c r="V47" i="28"/>
  <c r="AE47" i="28"/>
  <c r="Z47" i="28"/>
  <c r="AB47" i="28"/>
  <c r="Y47" i="28"/>
  <c r="S47" i="28"/>
  <c r="X47" i="28"/>
  <c r="T47" i="28"/>
  <c r="AC47" i="28"/>
  <c r="J81" i="28"/>
  <c r="W37" i="28"/>
  <c r="Y37" i="28"/>
  <c r="T37" i="28"/>
  <c r="X37" i="28"/>
  <c r="AA37" i="28"/>
  <c r="AB37" i="28"/>
  <c r="S37" i="28"/>
  <c r="AD37" i="28"/>
  <c r="AE37" i="28"/>
  <c r="V37" i="28"/>
  <c r="Z37" i="28"/>
  <c r="AC37" i="28"/>
  <c r="U37" i="28"/>
  <c r="J106" i="28"/>
  <c r="E62" i="28"/>
  <c r="AC62" i="28"/>
  <c r="AD62" i="28"/>
  <c r="Y62" i="28"/>
  <c r="T62" i="28"/>
  <c r="V62" i="28"/>
  <c r="K62" i="28"/>
  <c r="S62" i="28"/>
  <c r="L62" i="28"/>
  <c r="U62" i="28"/>
  <c r="Z62" i="28"/>
  <c r="R62" i="28"/>
  <c r="I62" i="28"/>
  <c r="AB62" i="28"/>
  <c r="Q62" i="28"/>
  <c r="X62" i="28"/>
  <c r="D62" i="28"/>
  <c r="O62" i="28"/>
  <c r="P62" i="28"/>
  <c r="C62" i="28"/>
  <c r="J62" i="28"/>
  <c r="AA62" i="28"/>
  <c r="W62" i="28"/>
  <c r="F62" i="28"/>
  <c r="B62" i="28"/>
  <c r="H62" i="28"/>
  <c r="M62" i="28"/>
  <c r="AE62" i="28"/>
  <c r="G62" i="28"/>
  <c r="N62" i="28"/>
  <c r="J100" i="28"/>
  <c r="S56" i="28"/>
  <c r="W56" i="28"/>
  <c r="AD56" i="28"/>
  <c r="R56" i="28"/>
  <c r="Q56" i="28"/>
  <c r="H56" i="28"/>
  <c r="T56" i="28"/>
  <c r="U56" i="28"/>
  <c r="L56" i="28"/>
  <c r="Z56" i="28"/>
  <c r="AE56" i="28"/>
  <c r="G56" i="28"/>
  <c r="V56" i="28"/>
  <c r="C56" i="28"/>
  <c r="B56" i="28"/>
  <c r="O56" i="28"/>
  <c r="X56" i="28"/>
  <c r="P56" i="28"/>
  <c r="Y56" i="28"/>
  <c r="M56" i="28"/>
  <c r="F56" i="28"/>
  <c r="K56" i="28"/>
  <c r="J56" i="28"/>
  <c r="AC56" i="28"/>
  <c r="E56" i="28"/>
  <c r="AA56" i="28"/>
  <c r="I56" i="28"/>
  <c r="AB56" i="28"/>
  <c r="D56" i="28"/>
  <c r="N56" i="28"/>
  <c r="D42" i="28"/>
  <c r="B45" i="28"/>
  <c r="K42" i="28"/>
  <c r="L45" i="28"/>
  <c r="I37" i="28"/>
  <c r="R37" i="28"/>
  <c r="J42" i="28"/>
  <c r="D37" i="28"/>
  <c r="H45" i="28"/>
  <c r="D49" i="28"/>
  <c r="G42" i="28"/>
  <c r="C49" i="28"/>
  <c r="Q37" i="28"/>
  <c r="H49" i="28"/>
  <c r="O37" i="28"/>
  <c r="Z52" i="28"/>
  <c r="N52" i="28"/>
  <c r="Q52" i="28"/>
  <c r="V52" i="28"/>
  <c r="T52" i="28"/>
  <c r="X52" i="28"/>
  <c r="F52" i="28"/>
  <c r="AD52" i="28"/>
  <c r="K52" i="28"/>
  <c r="J52" i="28"/>
  <c r="AA52" i="28"/>
  <c r="R52" i="28"/>
  <c r="D52" i="28"/>
  <c r="B52" i="28"/>
  <c r="L52" i="28"/>
  <c r="J96" i="28"/>
  <c r="H52" i="28"/>
  <c r="I52" i="28"/>
  <c r="S52" i="28"/>
  <c r="P52" i="28"/>
  <c r="M52" i="28"/>
  <c r="Y52" i="28"/>
  <c r="C52" i="28"/>
  <c r="AB52" i="28"/>
  <c r="O52" i="28"/>
  <c r="E52" i="28"/>
  <c r="G52" i="28"/>
  <c r="W52" i="28"/>
  <c r="AC52" i="28"/>
  <c r="AE52" i="28"/>
  <c r="U52" i="28"/>
  <c r="R45" i="28"/>
  <c r="K49" i="28"/>
  <c r="O49" i="28"/>
  <c r="H37" i="28"/>
  <c r="H50" i="28"/>
  <c r="P50" i="28"/>
  <c r="R42" i="28"/>
  <c r="J49" i="28"/>
  <c r="N44" i="28"/>
  <c r="J102" i="28"/>
  <c r="K58" i="28"/>
  <c r="N58" i="28"/>
  <c r="R58" i="28"/>
  <c r="AA58" i="28"/>
  <c r="V58" i="28"/>
  <c r="U58" i="28"/>
  <c r="AB58" i="28"/>
  <c r="AC58" i="28"/>
  <c r="AD58" i="28"/>
  <c r="L58" i="28"/>
  <c r="Q58" i="28"/>
  <c r="H58" i="28"/>
  <c r="M58" i="28"/>
  <c r="AE58" i="28"/>
  <c r="S58" i="28"/>
  <c r="I58" i="28"/>
  <c r="P58" i="28"/>
  <c r="B58" i="28"/>
  <c r="W58" i="28"/>
  <c r="F58" i="28"/>
  <c r="C58" i="28"/>
  <c r="G58" i="28"/>
  <c r="E58" i="28"/>
  <c r="T58" i="28"/>
  <c r="Z58" i="28"/>
  <c r="X58" i="28"/>
  <c r="D58" i="28"/>
  <c r="J58" i="28"/>
  <c r="Y58" i="28"/>
  <c r="O58" i="28"/>
  <c r="J82" i="28"/>
  <c r="AB38" i="28"/>
  <c r="AD38" i="28"/>
  <c r="X38" i="28"/>
  <c r="AE38" i="28"/>
  <c r="U38" i="28"/>
  <c r="AA38" i="28"/>
  <c r="V38" i="28"/>
  <c r="W38" i="28"/>
  <c r="S38" i="28"/>
  <c r="T38" i="28"/>
  <c r="Z38" i="28"/>
  <c r="AC38" i="28"/>
  <c r="Y38" i="28"/>
  <c r="J95" i="28"/>
  <c r="AA51" i="28"/>
  <c r="I51" i="28"/>
  <c r="M51" i="28"/>
  <c r="D51" i="28"/>
  <c r="AB51" i="28"/>
  <c r="O51" i="28"/>
  <c r="L51" i="28"/>
  <c r="J51" i="28"/>
  <c r="R51" i="28"/>
  <c r="U51" i="28"/>
  <c r="AC51" i="28"/>
  <c r="B51" i="28"/>
  <c r="K51" i="28"/>
  <c r="W51" i="28"/>
  <c r="T51" i="28"/>
  <c r="Q51" i="28"/>
  <c r="E51" i="28"/>
  <c r="V51" i="28"/>
  <c r="Y51" i="28"/>
  <c r="F51" i="28"/>
  <c r="N51" i="28"/>
  <c r="Z51" i="28"/>
  <c r="C51" i="28"/>
  <c r="AE51" i="28"/>
  <c r="S51" i="28"/>
  <c r="AD51" i="28"/>
  <c r="X51" i="28"/>
  <c r="G51" i="28"/>
  <c r="H51" i="28"/>
  <c r="P51" i="28"/>
  <c r="J79" i="28"/>
  <c r="X35" i="28"/>
  <c r="S35" i="28"/>
  <c r="AE35" i="28"/>
  <c r="V35" i="28"/>
  <c r="Z35" i="28"/>
  <c r="T35" i="28"/>
  <c r="Y35" i="28"/>
  <c r="W35" i="28"/>
  <c r="AB35" i="28"/>
  <c r="U35" i="28"/>
  <c r="AA35" i="28"/>
  <c r="AD35" i="28"/>
  <c r="AC35" i="28"/>
  <c r="B65" i="28" l="1"/>
  <c r="A77" i="28"/>
  <c r="B75" i="28" l="1"/>
  <c r="B73" i="28"/>
  <c r="B72" i="28"/>
  <c r="A78" i="28" l="1"/>
  <c r="D78" i="28"/>
  <c r="E78" i="28" s="1"/>
  <c r="B77" i="28"/>
  <c r="A79" i="28" l="1"/>
  <c r="B78" i="28"/>
  <c r="A80" i="28" l="1"/>
  <c r="B79" i="28"/>
  <c r="A81" i="28" l="1"/>
  <c r="B80" i="28"/>
  <c r="A82" i="28" l="1"/>
  <c r="B81" i="28"/>
  <c r="A83" i="28" l="1"/>
  <c r="B82" i="28"/>
  <c r="A84" i="28" l="1"/>
  <c r="B83" i="28"/>
  <c r="A85" i="28" l="1"/>
  <c r="B84" i="28"/>
  <c r="A86" i="28" l="1"/>
  <c r="B85" i="28"/>
  <c r="A87" i="28" l="1"/>
  <c r="B86" i="28"/>
  <c r="A88" i="28" l="1"/>
  <c r="B87" i="28"/>
  <c r="A89" i="28" l="1"/>
  <c r="B88" i="28"/>
  <c r="A90" i="28" l="1"/>
  <c r="B89" i="28"/>
  <c r="A91" i="28" l="1"/>
  <c r="B90" i="28"/>
  <c r="A92" i="28" l="1"/>
  <c r="B91" i="28"/>
  <c r="A93" i="28" l="1"/>
  <c r="B92" i="28"/>
  <c r="A94" i="28" l="1"/>
  <c r="B93" i="28"/>
  <c r="A95" i="28" l="1"/>
  <c r="B94" i="28"/>
  <c r="A96" i="28" l="1"/>
  <c r="B95" i="28"/>
  <c r="A97" i="28" l="1"/>
  <c r="B96" i="28"/>
  <c r="A98" i="28" l="1"/>
  <c r="B97" i="28"/>
  <c r="A99" i="28" l="1"/>
  <c r="B98" i="28"/>
  <c r="A100" i="28" l="1"/>
  <c r="B99" i="28"/>
  <c r="A101" i="28" l="1"/>
  <c r="B100" i="28"/>
  <c r="A102" i="28" l="1"/>
  <c r="B101" i="28"/>
  <c r="A103" i="28" l="1"/>
  <c r="B102" i="28"/>
  <c r="A104" i="28" l="1"/>
  <c r="B103" i="28"/>
  <c r="A105" i="28" l="1"/>
  <c r="B104" i="28"/>
  <c r="A106" i="28" l="1"/>
  <c r="B105" i="28"/>
  <c r="A107" i="28" l="1"/>
  <c r="B106" i="28"/>
  <c r="A108" i="28" l="1"/>
  <c r="B107" i="28"/>
  <c r="A109" i="28" l="1"/>
  <c r="B108" i="28"/>
  <c r="A110" i="28" l="1"/>
  <c r="B109" i="28"/>
  <c r="A111" i="28" l="1"/>
  <c r="B110" i="28"/>
  <c r="A112" i="28" l="1"/>
  <c r="B111" i="28"/>
  <c r="A113" i="28" l="1"/>
  <c r="B112" i="28"/>
  <c r="A114" i="28" l="1"/>
  <c r="B113" i="28"/>
  <c r="A115" i="28" l="1"/>
  <c r="B114" i="28"/>
  <c r="A116" i="28" l="1"/>
  <c r="B115" i="28"/>
  <c r="A117" i="28" l="1"/>
  <c r="B116" i="28"/>
  <c r="A118" i="28" l="1"/>
  <c r="B117" i="28"/>
  <c r="A119" i="28" l="1"/>
  <c r="B118" i="28"/>
  <c r="A120" i="28" l="1"/>
  <c r="B119" i="28"/>
  <c r="A121" i="28" l="1"/>
  <c r="B120" i="28"/>
  <c r="A122" i="28" l="1"/>
  <c r="B121" i="28"/>
  <c r="A123" i="28" l="1"/>
  <c r="B122" i="28"/>
  <c r="A124" i="28" l="1"/>
  <c r="B123" i="28"/>
  <c r="A125" i="28" l="1"/>
  <c r="B124" i="28"/>
  <c r="A126" i="28" l="1"/>
  <c r="B125" i="28"/>
  <c r="A127" i="28" l="1"/>
  <c r="B127" i="28" s="1"/>
  <c r="B126" i="2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<sst xmlns="http://schemas.openxmlformats.org/spreadsheetml/2006/main" count="232" uniqueCount="47">
  <si>
    <t>Date</t>
  </si>
  <si>
    <t>Open</t>
  </si>
  <si>
    <t>High</t>
  </si>
  <si>
    <t>Low</t>
  </si>
  <si>
    <t>Close</t>
  </si>
  <si>
    <t>Adj Close</t>
  </si>
  <si>
    <t>Volume</t>
  </si>
  <si>
    <t>Arithmetic Return</t>
  </si>
  <si>
    <t>Log Return</t>
  </si>
  <si>
    <t>Link</t>
  </si>
  <si>
    <t>Ticker</t>
  </si>
  <si>
    <t>Data End Date</t>
  </si>
  <si>
    <t>A</t>
  </si>
  <si>
    <t>B</t>
  </si>
  <si>
    <t>C</t>
  </si>
  <si>
    <t>D</t>
  </si>
  <si>
    <t>E</t>
  </si>
  <si>
    <t>Rmax</t>
  </si>
  <si>
    <t>Rf</t>
  </si>
  <si>
    <t>Five years of monthly returns prior to data end date are considered.</t>
  </si>
  <si>
    <t>The following assets are considered:</t>
  </si>
  <si>
    <t>AAPL: Apple Inc.</t>
  </si>
  <si>
    <t>AMT: American Tower Corporation (REIT)</t>
  </si>
  <si>
    <t>BHP: BHP Group</t>
  </si>
  <si>
    <t>BRK-A: Berkshire Hathaway</t>
  </si>
  <si>
    <t>EBR: Centrais Elétricas Brasileiras S.A. - Eletrobrás</t>
  </si>
  <si>
    <t>HDB: HDFC Bank Limited</t>
  </si>
  <si>
    <t>HYG: iShares iBoxx $ High Yield Corporate Bond ETF</t>
  </si>
  <si>
    <t>ISEE: IVERIC bio, Inc.</t>
  </si>
  <si>
    <t>JNJ: Johnson &amp; Johnson</t>
  </si>
  <si>
    <t>LVMUY: LVMH</t>
  </si>
  <si>
    <t>MMAT: Meta Materials Inc.</t>
  </si>
  <si>
    <t>PG: Procter &amp; Gamble</t>
  </si>
  <si>
    <t>RHHBY: Roche</t>
  </si>
  <si>
    <t>TCEHY: Tencent</t>
  </si>
  <si>
    <t>TSLA: Tesla</t>
  </si>
  <si>
    <t>WMT: Walmart</t>
  </si>
  <si>
    <t>XOM: Exxon Mobil Corporation</t>
  </si>
  <si>
    <t>^TYX: Treasury Yield 30 Years</t>
  </si>
  <si>
    <t>More risky assets can be added as long as number of risky assets don't exceed 30.</t>
  </si>
  <si>
    <t>To do so, make a copy of an existing risky asset's worksheet, keeping it between this "README" worksheet and the risk-free asset's "^TYX" worksheet …</t>
  </si>
  <si>
    <t>To remove a risky asset, delete its worksheet. Do not delete risk-free asset's worksheet "^TYX".</t>
  </si>
  <si>
    <t>The last asset is for risk-free return. Other assets are risky assets.</t>
  </si>
  <si>
    <t>There is one worksheet for each asset's data. Data is downloaded from Yahoo! Finance.</t>
  </si>
  <si>
    <t>rename the seet to the ticker of the asset, download the data from the link in the worksheet and paste in columns A-G of the worksheet.</t>
  </si>
  <si>
    <t>To update data for a different time period, change the data end date above, and then for each risky asset and risk-free asset, update columns A-G of its worksheet by downloading the data using the link in the worksheet.</t>
  </si>
  <si>
    <t>Created by Anand Goel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</si>
</sst>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2" fillId="0" borderId="0" xfId="2"/>
    <xf numFmtId="0" fontId="0" fillId="0" borderId="0" xfId="0" applyNumberFormat="1"/>
    <xf numFmtId="0" fontId="0" fillId="0" borderId="0" xfId="0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RiskyAssetsEfficientFrontiet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Calculations!$B$77:$B$127</c:f>
              <c:numCache>
                <c:formatCode>General</c:formatCode>
                <c:ptCount val="51"/>
                <c:pt idx="0">
                  <c:v>1.5642345588979402E-2</c:v>
                </c:pt>
                <c:pt idx="1">
                  <c:v>1.6586914546933788E-2</c:v>
                </c:pt>
                <c:pt idx="2">
                  <c:v>1.914298853820752E-2</c:v>
                </c:pt>
                <c:pt idx="3">
                  <c:v>2.2774279428448358E-2</c:v>
                </c:pt>
                <c:pt idx="4">
                  <c:v>2.7051194319670773E-2</c:v>
                </c:pt>
                <c:pt idx="5">
                  <c:v>3.1713592386870507E-2</c:v>
                </c:pt>
                <c:pt idx="6">
                  <c:v>3.661450924654043E-2</c:v>
                </c:pt>
                <c:pt idx="7">
                  <c:v>4.1669871009805855E-2</c:v>
                </c:pt>
                <c:pt idx="8">
                  <c:v>4.6829686416921076E-2</c:v>
                </c:pt>
                <c:pt idx="9">
                  <c:v>5.2062908362527228E-2</c:v>
                </c:pt>
                <c:pt idx="10">
                  <c:v>5.7349444999468764E-2</c:v>
                </c:pt>
                <c:pt idx="11">
                  <c:v>6.2675806924631761E-2</c:v>
                </c:pt>
                <c:pt idx="12">
                  <c:v>6.803264086366767E-2</c:v>
                </c:pt>
                <c:pt idx="13">
                  <c:v>7.3413276656476054E-2</c:v>
                </c:pt>
                <c:pt idx="14">
                  <c:v>7.8812839520729358E-2</c:v>
                </c:pt>
                <c:pt idx="15">
                  <c:v>8.4227689476351106E-2</c:v>
                </c:pt>
                <c:pt idx="16">
                  <c:v>8.9655056706543085E-2</c:v>
                </c:pt>
                <c:pt idx="17">
                  <c:v>9.5092797986528532E-2</c:v>
                </c:pt>
                <c:pt idx="18">
                  <c:v>0.10053923006510661</c:v>
                </c:pt>
                <c:pt idx="19">
                  <c:v>0.10599301322533757</c:v>
                </c:pt>
                <c:pt idx="20">
                  <c:v>0.11145306833108354</c:v>
                </c:pt>
                <c:pt idx="21">
                  <c:v>0.11691851669245641</c:v>
                </c:pt>
                <c:pt idx="22">
                  <c:v>0.12238863577979647</c:v>
                </c:pt>
                <c:pt idx="23">
                  <c:v>0.12786282613738675</c:v>
                </c:pt>
                <c:pt idx="24">
                  <c:v>0.13334058633800869</c:v>
                </c:pt>
                <c:pt idx="25">
                  <c:v>0.13882149379477493</c:v>
                </c:pt>
                <c:pt idx="26">
                  <c:v>0.1443051898969194</c:v>
                </c:pt>
                <c:pt idx="27">
                  <c:v>0.14979136837709855</c:v>
                </c:pt>
                <c:pt idx="28">
                  <c:v>0.15527976612136485</c:v>
                </c:pt>
                <c:pt idx="29">
                  <c:v>0.16077015584508314</c:v>
                </c:pt>
                <c:pt idx="30">
                  <c:v>0.16626234020824834</c:v>
                </c:pt>
                <c:pt idx="31">
                  <c:v>0.17175614705133191</c:v>
                </c:pt>
                <c:pt idx="32">
                  <c:v>0.17725142551087883</c:v>
                </c:pt>
                <c:pt idx="33">
                  <c:v>0.18274804283133361</c:v>
                </c:pt>
                <c:pt idx="34">
                  <c:v>0.18824588173198292</c:v>
                </c:pt>
                <c:pt idx="35">
                  <c:v>0.19374483821961527</c:v>
                </c:pt>
                <c:pt idx="36">
                  <c:v>0.19924481976142452</c:v>
                </c:pt>
                <c:pt idx="37">
                  <c:v>0.2047457437508888</c:v>
                </c:pt>
                <c:pt idx="38">
                  <c:v>0.21024753621331962</c:v>
                </c:pt>
                <c:pt idx="39">
                  <c:v>0.21575013070856319</c:v>
                </c:pt>
                <c:pt idx="40">
                  <c:v>0.22125346739673371</c:v>
                </c:pt>
                <c:pt idx="41">
                  <c:v>0.22675749223943481</c:v>
                </c:pt>
                <c:pt idx="42">
                  <c:v>0.23226215631411337</c:v>
                </c:pt>
                <c:pt idx="43">
                  <c:v>0.2377674152233025</c:v>
                </c:pt>
                <c:pt idx="44">
                  <c:v>0.2432732285837953</c:v>
                </c:pt>
                <c:pt idx="45">
                  <c:v>0.24877955958342141</c:v>
                </c:pt>
                <c:pt idx="46">
                  <c:v>0.25428637459522513</c:v>
                </c:pt>
                <c:pt idx="47">
                  <c:v>0.25979364284056228</c:v>
                </c:pt>
                <c:pt idx="48">
                  <c:v>0.26530133609403589</c:v>
                </c:pt>
                <c:pt idx="49">
                  <c:v>0.2708094284243367</c:v>
                </c:pt>
                <c:pt idx="50">
                  <c:v>0.27631789596599737</c:v>
                </c:pt>
              </c:numCache>
            </c:numRef>
          </c:xVal>
          <c:yVal>
            <c:numRef>
              <c:f>Calculations!$A$77:$A$127</c:f>
              <c:numCache>
                <c:formatCode>General</c:formatCode>
                <c:ptCount val="51"/>
                <c:pt idx="0">
                  <c:v>3.6256957271721501E-3</c:v>
                </c:pt>
                <c:pt idx="1">
                  <c:v>8.4669061984209825E-3</c:v>
                </c:pt>
                <c:pt idx="2">
                  <c:v>1.3308116669669814E-2</c:v>
                </c:pt>
                <c:pt idx="3">
                  <c:v>1.8149327140918648E-2</c:v>
                </c:pt>
                <c:pt idx="4">
                  <c:v>2.2990537612167482E-2</c:v>
                </c:pt>
                <c:pt idx="5">
                  <c:v>2.7831748083416315E-2</c:v>
                </c:pt>
                <c:pt idx="6">
                  <c:v>3.2672958554665149E-2</c:v>
                </c:pt>
                <c:pt idx="7">
                  <c:v>3.7514169025913979E-2</c:v>
                </c:pt>
                <c:pt idx="8">
                  <c:v>4.2355379497162809E-2</c:v>
                </c:pt>
                <c:pt idx="9">
                  <c:v>4.719658996841164E-2</c:v>
                </c:pt>
                <c:pt idx="10">
                  <c:v>5.203780043966047E-2</c:v>
                </c:pt>
                <c:pt idx="11">
                  <c:v>5.68790109109093E-2</c:v>
                </c:pt>
                <c:pt idx="12">
                  <c:v>6.172022138215813E-2</c:v>
                </c:pt>
                <c:pt idx="13">
                  <c:v>6.656143185340696E-2</c:v>
                </c:pt>
                <c:pt idx="14">
                  <c:v>7.1402642324655791E-2</c:v>
                </c:pt>
                <c:pt idx="15">
                  <c:v>7.6243852795904621E-2</c:v>
                </c:pt>
                <c:pt idx="16">
                  <c:v>8.1085063267153451E-2</c:v>
                </c:pt>
                <c:pt idx="17">
                  <c:v>8.5926273738402281E-2</c:v>
                </c:pt>
                <c:pt idx="18">
                  <c:v>9.0767484209651111E-2</c:v>
                </c:pt>
                <c:pt idx="19">
                  <c:v>9.5608694680899942E-2</c:v>
                </c:pt>
                <c:pt idx="20">
                  <c:v>0.10044990515214877</c:v>
                </c:pt>
                <c:pt idx="21">
                  <c:v>0.1052911156233976</c:v>
                </c:pt>
                <c:pt idx="22">
                  <c:v>0.11013232609464643</c:v>
                </c:pt>
                <c:pt idx="23">
                  <c:v>0.11497353656589526</c:v>
                </c:pt>
                <c:pt idx="24">
                  <c:v>0.11981474703714409</c:v>
                </c:pt>
                <c:pt idx="25">
                  <c:v>0.12465595750839292</c:v>
                </c:pt>
                <c:pt idx="26">
                  <c:v>0.12949716797964175</c:v>
                </c:pt>
                <c:pt idx="27">
                  <c:v>0.13433837845089058</c:v>
                </c:pt>
                <c:pt idx="28">
                  <c:v>0.13917958892213941</c:v>
                </c:pt>
                <c:pt idx="29">
                  <c:v>0.14402079939338824</c:v>
                </c:pt>
                <c:pt idx="30">
                  <c:v>0.14886200986463707</c:v>
                </c:pt>
                <c:pt idx="31">
                  <c:v>0.1537032203358859</c:v>
                </c:pt>
                <c:pt idx="32">
                  <c:v>0.15854443080713473</c:v>
                </c:pt>
                <c:pt idx="33">
                  <c:v>0.16338564127838356</c:v>
                </c:pt>
                <c:pt idx="34">
                  <c:v>0.16822685174963239</c:v>
                </c:pt>
                <c:pt idx="35">
                  <c:v>0.17306806222088122</c:v>
                </c:pt>
                <c:pt idx="36">
                  <c:v>0.17790927269213005</c:v>
                </c:pt>
                <c:pt idx="37">
                  <c:v>0.18275048316337889</c:v>
                </c:pt>
                <c:pt idx="38">
                  <c:v>0.18759169363462772</c:v>
                </c:pt>
                <c:pt idx="39">
                  <c:v>0.19243290410587655</c:v>
                </c:pt>
                <c:pt idx="40">
                  <c:v>0.19727411457712538</c:v>
                </c:pt>
                <c:pt idx="41">
                  <c:v>0.20211532504837421</c:v>
                </c:pt>
                <c:pt idx="42">
                  <c:v>0.20695653551962304</c:v>
                </c:pt>
                <c:pt idx="43">
                  <c:v>0.21179774599087187</c:v>
                </c:pt>
                <c:pt idx="44">
                  <c:v>0.2166389564621207</c:v>
                </c:pt>
                <c:pt idx="45">
                  <c:v>0.22148016693336953</c:v>
                </c:pt>
                <c:pt idx="46">
                  <c:v>0.22632137740461836</c:v>
                </c:pt>
                <c:pt idx="47">
                  <c:v>0.23116258787586719</c:v>
                </c:pt>
                <c:pt idx="48">
                  <c:v>0.23600379834711602</c:v>
                </c:pt>
                <c:pt idx="49">
                  <c:v>0.24084500881836485</c:v>
                </c:pt>
                <c:pt idx="50">
                  <c:v>0.24568621928961368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77-4836-A21D-2FCEFADB3F8B}"/>
            </c:ext>
          </c:extLst>
        </c:ser>
        <c:ser>
          <c:idx val="1"/>
          <c:order val="1"/>
          <c:tx>
            <c:v>AllAssetsEfficientFrontier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Calculations!$E$77:$E$78</c:f>
              <c:numCache>
                <c:formatCode>General</c:formatCode>
                <c:ptCount val="2"/>
                <c:pt idx="0">
                  <c:v>0</c:v>
                </c:pt>
                <c:pt idx="1">
                  <c:v>0.27585355856366728</c:v>
                </c:pt>
              </c:numCache>
            </c:numRef>
          </c:xVal>
          <c:yVal>
            <c:numRef>
              <c:f>Calculations!$D$77:$D$78</c:f>
              <c:numCache>
                <c:formatCode>General</c:formatCode>
                <c:ptCount val="2"/>
                <c:pt idx="0">
                  <c:v>2.0455833333333328E-3</c:v>
                </c:pt>
                <c:pt idx="1">
                  <c:v>0.24568621928961379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77-4836-A21D-2FCEFADB3F8B}"/>
            </c:ext>
          </c:extLst>
        </c:ser>
        <c:ser>
          <c:idx val="2"/>
          <c:order val="2"/>
          <c:tx>
            <c:v>IndividualAssets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FA3537E-4247-457A-AF21-D457B06DEC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328-414E-95C6-2FCA0A3BE3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4B18CC-D828-4EDB-ACA0-E1969B55FF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328-414E-95C6-2FCA0A3BE3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8EEFD9-468E-4D58-8023-39B388338F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328-414E-95C6-2FCA0A3BE3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D84F5B-DA8C-4D17-AF5F-78AA336B0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328-414E-95C6-2FCA0A3BE3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71FA1C-0049-49E4-81C7-FB325F1208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328-414E-95C6-2FCA0A3BE3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E4A838-C409-45F1-8CC6-FE4E8CDF2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328-414E-95C6-2FCA0A3BE3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BD2400-1028-4713-9485-5F48939262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328-414E-95C6-2FCA0A3BE3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A98121E-3054-4FF7-A44D-9A2333B12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328-414E-95C6-2FCA0A3BE3C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16D250-EAEC-4CE7-A983-9400C4876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328-414E-95C6-2FCA0A3BE3C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0581906-A753-48C1-87C9-574ED20696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328-414E-95C6-2FCA0A3BE3C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2800C8-0C8F-40DE-917A-B949D73A0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328-414E-95C6-2FCA0A3BE3C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353E5DE-C4BE-4662-A194-E42491B59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328-414E-95C6-2FCA0A3BE3C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892DD41-44AF-4C38-98BD-8736D85CA6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328-414E-95C6-2FCA0A3BE3C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1C956CD-E54A-4660-B18E-1681FA3B12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328-414E-95C6-2FCA0A3BE3C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11E7CF-30B4-4388-9630-70A33D902B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328-414E-95C6-2FCA0A3BE3C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05E0FD2-ACD8-4AA5-8328-6CA30B5457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328-414E-95C6-2FCA0A3BE3C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703F31D-5A5A-457C-ABC9-B163B4FBF9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328-414E-95C6-2FCA0A3BE3C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303C6B2-45FC-4D7C-801A-7831312200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328-414E-95C6-2FCA0A3BE3C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389249F-D19A-4161-ABB4-F0107AF16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328-414E-95C6-2FCA0A3BE3C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85C5200-A114-454E-999F-39FC76837E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328-414E-95C6-2FCA0A3BE3C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771CF44-BD89-4B7A-BB8A-0F0B5F3A1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328-414E-95C6-2FCA0A3BE3C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91D1D76-258C-4D74-9C0C-F11B23151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328-414E-95C6-2FCA0A3BE3C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458B608-0AC2-4A3B-8B17-F9A0C406D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328-414E-95C6-2FCA0A3BE3C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9305705-2BA8-4E86-920B-4840DB6854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328-414E-95C6-2FCA0A3BE3C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4B8778F-AB52-426E-A7F9-B07D197231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328-414E-95C6-2FCA0A3BE3C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2176B4A-DDF0-4EF0-A63D-466CCC1815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328-414E-95C6-2FCA0A3BE3C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7FD5669-2C3C-42E1-A35B-DEBF143BD4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328-414E-95C6-2FCA0A3BE3C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07EE46E-C4BA-4E73-9F3E-0B0B18790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328-414E-95C6-2FCA0A3BE3C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A2FE02C-BE32-44EC-9FC3-4078619C2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328-414E-95C6-2FCA0A3BE3C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E6B6C82-B78F-4F27-A402-F318801313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328-414E-95C6-2FCA0A3BE3C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CB68C7E-44D8-495B-96A3-D74C1A3F61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328-414E-95C6-2FCA0A3BE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Calculations!$I$77:$I$107</c:f>
              <c:numCache>
                <c:formatCode>0.00%</c:formatCode>
                <c:ptCount val="31"/>
                <c:pt idx="0">
                  <c:v>0</c:v>
                </c:pt>
                <c:pt idx="1">
                  <c:v>8.4740990003051631E-2</c:v>
                </c:pt>
                <c:pt idx="2">
                  <c:v>5.037846730525132E-2</c:v>
                </c:pt>
                <c:pt idx="3">
                  <c:v>8.5755422992285585E-2</c:v>
                </c:pt>
                <c:pt idx="4">
                  <c:v>4.9769239796568186E-2</c:v>
                </c:pt>
                <c:pt idx="5">
                  <c:v>0.18813238374984093</c:v>
                </c:pt>
                <c:pt idx="6">
                  <c:v>8.3179055581207223E-2</c:v>
                </c:pt>
                <c:pt idx="7">
                  <c:v>2.0754475404269924E-2</c:v>
                </c:pt>
                <c:pt idx="8">
                  <c:v>0.38055348441951548</c:v>
                </c:pt>
                <c:pt idx="9">
                  <c:v>4.8736954559314011E-2</c:v>
                </c:pt>
                <c:pt idx="10">
                  <c:v>6.5098060026576657E-2</c:v>
                </c:pt>
                <c:pt idx="11">
                  <c:v>0.31491165006203153</c:v>
                </c:pt>
                <c:pt idx="12">
                  <c:v>4.3630120521290519E-2</c:v>
                </c:pt>
                <c:pt idx="13">
                  <c:v>4.7297572560052965E-2</c:v>
                </c:pt>
                <c:pt idx="14">
                  <c:v>8.4696683815184151E-2</c:v>
                </c:pt>
                <c:pt idx="15">
                  <c:v>0.19098412569132028</c:v>
                </c:pt>
                <c:pt idx="16">
                  <c:v>5.1668306785757269E-2</c:v>
                </c:pt>
                <c:pt idx="17">
                  <c:v>8.5551144843025284E-2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</c:numCache>
            </c:numRef>
          </c:xVal>
          <c:yVal>
            <c:numRef>
              <c:f>Calculations!$J$77:$J$107</c:f>
              <c:numCache>
                <c:formatCode>0.00%</c:formatCode>
                <c:ptCount val="31"/>
                <c:pt idx="0">
                  <c:v>2.0455833333333328E-3</c:v>
                </c:pt>
                <c:pt idx="1">
                  <c:v>3.295623278759633E-2</c:v>
                </c:pt>
                <c:pt idx="2">
                  <c:v>1.9374099373017088E-2</c:v>
                </c:pt>
                <c:pt idx="3">
                  <c:v>1.4948656938562097E-2</c:v>
                </c:pt>
                <c:pt idx="4">
                  <c:v>1.1101647671460647E-2</c:v>
                </c:pt>
                <c:pt idx="5">
                  <c:v>1.7374552255679736E-2</c:v>
                </c:pt>
                <c:pt idx="6">
                  <c:v>1.8459023431701398E-2</c:v>
                </c:pt>
                <c:pt idx="7">
                  <c:v>4.7097394377669157E-3</c:v>
                </c:pt>
                <c:pt idx="8">
                  <c:v>4.2800906571597887E-2</c:v>
                </c:pt>
                <c:pt idx="9">
                  <c:v>9.606809408909853E-3</c:v>
                </c:pt>
                <c:pt idx="10">
                  <c:v>2.8557616956537094E-2</c:v>
                </c:pt>
                <c:pt idx="11">
                  <c:v>5.6924758199980295E-2</c:v>
                </c:pt>
                <c:pt idx="12">
                  <c:v>1.277021722472726E-2</c:v>
                </c:pt>
                <c:pt idx="13">
                  <c:v>1.3298596373399651E-2</c:v>
                </c:pt>
                <c:pt idx="14">
                  <c:v>1.9493663068382176E-2</c:v>
                </c:pt>
                <c:pt idx="15">
                  <c:v>6.8768283800210411E-2</c:v>
                </c:pt>
                <c:pt idx="16">
                  <c:v>1.4805575463319769E-2</c:v>
                </c:pt>
                <c:pt idx="17">
                  <c:v>2.206499316229427E-3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Calculations!$H$77:$H$107</c15:f>
                <c15:dlblRangeCache>
                  <c:ptCount val="31"/>
                  <c:pt idx="0">
                    <c:v>Rf</c:v>
                  </c:pt>
                  <c:pt idx="1">
                    <c:v>AAPL</c:v>
                  </c:pt>
                  <c:pt idx="2">
                    <c:v>AMT</c:v>
                  </c:pt>
                  <c:pt idx="3">
                    <c:v>BHP</c:v>
                  </c:pt>
                  <c:pt idx="4">
                    <c:v>BRK-A</c:v>
                  </c:pt>
                  <c:pt idx="5">
                    <c:v>EBR</c:v>
                  </c:pt>
                  <c:pt idx="6">
                    <c:v>HDB</c:v>
                  </c:pt>
                  <c:pt idx="7">
                    <c:v>HYG</c:v>
                  </c:pt>
                  <c:pt idx="8">
                    <c:v>ISEE</c:v>
                  </c:pt>
                  <c:pt idx="9">
                    <c:v>JNJ</c:v>
                  </c:pt>
                  <c:pt idx="10">
                    <c:v>LVMUY</c:v>
                  </c:pt>
                  <c:pt idx="11">
                    <c:v>MMAT</c:v>
                  </c:pt>
                  <c:pt idx="12">
                    <c:v>PG</c:v>
                  </c:pt>
                  <c:pt idx="13">
                    <c:v>RHHBY</c:v>
                  </c:pt>
                  <c:pt idx="14">
                    <c:v>TCEHY</c:v>
                  </c:pt>
                  <c:pt idx="15">
                    <c:v>TSLA</c:v>
                  </c:pt>
                  <c:pt idx="16">
                    <c:v>WMT</c:v>
                  </c:pt>
                  <c:pt idx="17">
                    <c:v>XOM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9328-414E-95C6-2FCA0A3B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706872"/>
        <c:axId val="784707192"/>
      </c:scatterChart>
      <c:valAx>
        <c:axId val="784706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Volatility</a:t>
                </a:r>
                <a:r>
                  <a:rPr lang="en-US" sz="1400" baseline="0"/>
                  <a:t> Per Month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707192"/>
        <c:crosses val="autoZero"/>
        <c:crossBetween val="midCat"/>
      </c:valAx>
      <c:valAx>
        <c:axId val="78470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Expected Return Per 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706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468BA-DB71-4067-95A0-36707EF30E9C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256" cy="6284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94E79-8986-458C-9CB5-1D257AA160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8185-45B5-4DCA-8796-D95630CF64B3}">
  <dimension ref="A1:B32"/>
  <sheetViews>
    <sheetView workbookViewId="0">
      <selection activeCell="A32" sqref="A32"/>
    </sheetView>
  </sheetViews>
  <sheetFormatPr defaultRowHeight="14.25" x14ac:dyDescent="0.45"/>
  <cols>
    <col min="1" max="1" width="23.6640625" customWidth="1"/>
    <col min="2" max="2" width="10.19921875" bestFit="1" customWidth="1"/>
  </cols>
  <sheetData>
    <row r="1" spans="1:2" x14ac:dyDescent="0.45">
      <c r="A1" t="s">
        <v>11</v>
      </c>
      <c r="B1" s="1">
        <v>44483</v>
      </c>
    </row>
    <row r="2" spans="1:2" x14ac:dyDescent="0.45">
      <c r="B2" s="1"/>
    </row>
    <row r="3" spans="1:2" x14ac:dyDescent="0.45">
      <c r="A3" t="s">
        <v>19</v>
      </c>
    </row>
    <row r="4" spans="1:2" x14ac:dyDescent="0.45">
      <c r="A4" t="s">
        <v>20</v>
      </c>
    </row>
    <row r="5" spans="1:2" x14ac:dyDescent="0.45">
      <c r="A5" t="s">
        <v>21</v>
      </c>
    </row>
    <row r="6" spans="1:2" x14ac:dyDescent="0.45">
      <c r="A6" t="s">
        <v>22</v>
      </c>
    </row>
    <row r="7" spans="1:2" x14ac:dyDescent="0.45">
      <c r="A7" t="s">
        <v>23</v>
      </c>
    </row>
    <row r="8" spans="1:2" x14ac:dyDescent="0.45">
      <c r="A8" t="s">
        <v>24</v>
      </c>
    </row>
    <row r="9" spans="1:2" x14ac:dyDescent="0.45">
      <c r="A9" t="s">
        <v>25</v>
      </c>
    </row>
    <row r="10" spans="1:2" x14ac:dyDescent="0.45">
      <c r="A10" t="s">
        <v>26</v>
      </c>
    </row>
    <row r="11" spans="1:2" x14ac:dyDescent="0.45">
      <c r="A11" t="s">
        <v>27</v>
      </c>
    </row>
    <row r="12" spans="1:2" x14ac:dyDescent="0.45">
      <c r="A12" t="s">
        <v>28</v>
      </c>
    </row>
    <row r="13" spans="1:2" x14ac:dyDescent="0.45">
      <c r="A13" t="s">
        <v>29</v>
      </c>
    </row>
    <row r="14" spans="1:2" x14ac:dyDescent="0.45">
      <c r="A14" t="s">
        <v>30</v>
      </c>
    </row>
    <row r="15" spans="1:2" x14ac:dyDescent="0.45">
      <c r="A15" t="s">
        <v>31</v>
      </c>
    </row>
    <row r="16" spans="1:2" x14ac:dyDescent="0.45">
      <c r="A16" t="s">
        <v>32</v>
      </c>
    </row>
    <row r="17" spans="1:1" x14ac:dyDescent="0.45">
      <c r="A17" t="s">
        <v>33</v>
      </c>
    </row>
    <row r="18" spans="1:1" x14ac:dyDescent="0.45">
      <c r="A18" t="s">
        <v>34</v>
      </c>
    </row>
    <row r="19" spans="1:1" x14ac:dyDescent="0.45">
      <c r="A19" t="s">
        <v>35</v>
      </c>
    </row>
    <row r="20" spans="1:1" x14ac:dyDescent="0.45">
      <c r="A20" t="s">
        <v>36</v>
      </c>
    </row>
    <row r="21" spans="1:1" x14ac:dyDescent="0.45">
      <c r="A21" t="s">
        <v>37</v>
      </c>
    </row>
    <row r="22" spans="1:1" x14ac:dyDescent="0.45">
      <c r="A22" t="s">
        <v>38</v>
      </c>
    </row>
    <row r="24" spans="1:1" x14ac:dyDescent="0.45">
      <c r="A24" t="s">
        <v>42</v>
      </c>
    </row>
    <row r="25" spans="1:1" x14ac:dyDescent="0.45">
      <c r="A25" t="s">
        <v>43</v>
      </c>
    </row>
    <row r="26" spans="1:1" x14ac:dyDescent="0.45">
      <c r="A26" t="s">
        <v>39</v>
      </c>
    </row>
    <row r="27" spans="1:1" x14ac:dyDescent="0.45">
      <c r="A27" t="s">
        <v>40</v>
      </c>
    </row>
    <row r="28" spans="1:1" x14ac:dyDescent="0.45">
      <c r="A28" t="s">
        <v>44</v>
      </c>
    </row>
    <row r="29" spans="1:1" x14ac:dyDescent="0.45">
      <c r="A29" t="s">
        <v>41</v>
      </c>
    </row>
    <row r="30" spans="1:1" x14ac:dyDescent="0.45">
      <c r="A30" t="s">
        <v>45</v>
      </c>
    </row>
    <row r="32" spans="1:1" x14ac:dyDescent="0.45">
      <c r="A3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2D33-9EBF-4EE8-854E-80E7635D8C9E}">
  <dimension ref="A1:S755"/>
  <sheetViews>
    <sheetView workbookViewId="0">
      <selection activeCell="J4" sqref="J4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4" width="10.73046875" bestFit="1" customWidth="1"/>
    <col min="16" max="18" width="10.19921875" bestFit="1" customWidth="1"/>
    <col min="19" max="19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AAPL</v>
      </c>
    </row>
    <row r="2" spans="1:13" x14ac:dyDescent="0.45">
      <c r="A2" s="1">
        <v>42675</v>
      </c>
      <c r="B2">
        <v>28.364999999999998</v>
      </c>
      <c r="C2">
        <v>28.442499000000002</v>
      </c>
      <c r="D2">
        <v>26.02</v>
      </c>
      <c r="E2">
        <v>27.629999000000002</v>
      </c>
      <c r="F2">
        <v>25.912533</v>
      </c>
      <c r="G2">
        <v>2886220000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https://query1.finance.yahoo.com/v7/finance/download/AAPL?period1=1473897600&amp;period2=1634256000&amp;interval=1mo&amp;events=history&amp;includeAdjustedClose=true</v>
      </c>
    </row>
    <row r="3" spans="1:13" x14ac:dyDescent="0.45">
      <c r="A3" s="1">
        <v>42705</v>
      </c>
      <c r="B3">
        <v>27.592500999999999</v>
      </c>
      <c r="C3">
        <v>29.504999000000002</v>
      </c>
      <c r="D3">
        <v>27.0625</v>
      </c>
      <c r="E3">
        <v>28.954999999999998</v>
      </c>
      <c r="F3">
        <v>27.294594</v>
      </c>
      <c r="G3">
        <v>2435086800</v>
      </c>
      <c r="I3" s="2">
        <f>F3/F2-1</f>
        <v>5.3335619485752384E-2</v>
      </c>
      <c r="J3" s="2">
        <f>LN(F3/F2)</f>
        <v>5.1961909326221932E-2</v>
      </c>
    </row>
    <row r="4" spans="1:13" x14ac:dyDescent="0.45">
      <c r="A4" s="1">
        <v>42736</v>
      </c>
      <c r="B4">
        <v>28.950001</v>
      </c>
      <c r="C4">
        <v>30.610001</v>
      </c>
      <c r="D4">
        <v>28.690000999999999</v>
      </c>
      <c r="E4">
        <v>30.337499999999999</v>
      </c>
      <c r="F4">
        <v>28.597811</v>
      </c>
      <c r="G4">
        <v>2252488000</v>
      </c>
      <c r="I4" s="2">
        <f t="shared" ref="I4:I61" si="0">F4/F3-1</f>
        <v>4.7746341271828419E-2</v>
      </c>
      <c r="J4" s="2">
        <f t="shared" ref="J4:J61" si="1">LN(F4/F3)</f>
        <v>4.6641515831099468E-2</v>
      </c>
      <c r="M4" s="5"/>
    </row>
    <row r="5" spans="1:13" x14ac:dyDescent="0.45">
      <c r="A5" s="1">
        <v>42767</v>
      </c>
      <c r="B5">
        <v>31.7575</v>
      </c>
      <c r="C5">
        <v>34.369999</v>
      </c>
      <c r="D5">
        <v>31.752500999999999</v>
      </c>
      <c r="E5">
        <v>34.247501</v>
      </c>
      <c r="F5">
        <v>32.283591999999999</v>
      </c>
      <c r="G5">
        <v>2299874400</v>
      </c>
      <c r="I5" s="2">
        <f t="shared" si="0"/>
        <v>0.12888332606995689</v>
      </c>
      <c r="J5" s="2">
        <f t="shared" si="1"/>
        <v>0.1212289371080395</v>
      </c>
    </row>
    <row r="6" spans="1:13" x14ac:dyDescent="0.45">
      <c r="A6" s="1">
        <v>42795</v>
      </c>
      <c r="B6">
        <v>34.472499999999997</v>
      </c>
      <c r="C6">
        <v>36.125</v>
      </c>
      <c r="D6">
        <v>34.262501</v>
      </c>
      <c r="E6">
        <v>35.915000999999997</v>
      </c>
      <c r="F6">
        <v>34.002257999999998</v>
      </c>
      <c r="G6">
        <v>2246513600</v>
      </c>
      <c r="I6" s="2">
        <f t="shared" si="0"/>
        <v>5.3236517175659914E-2</v>
      </c>
      <c r="J6" s="2">
        <f t="shared" si="1"/>
        <v>5.1867820632613137E-2</v>
      </c>
    </row>
    <row r="7" spans="1:13" x14ac:dyDescent="0.45">
      <c r="A7" s="1">
        <v>42826</v>
      </c>
      <c r="B7">
        <v>35.927501999999997</v>
      </c>
      <c r="C7">
        <v>36.365001999999997</v>
      </c>
      <c r="D7">
        <v>35.014999000000003</v>
      </c>
      <c r="E7">
        <v>35.912497999999999</v>
      </c>
      <c r="F7">
        <v>33.999889000000003</v>
      </c>
      <c r="G7">
        <v>1493216400</v>
      </c>
      <c r="I7" s="2">
        <f t="shared" si="0"/>
        <v>-6.9671843557994606E-5</v>
      </c>
      <c r="J7" s="2">
        <f t="shared" si="1"/>
        <v>-6.9674270753625775E-5</v>
      </c>
    </row>
    <row r="8" spans="1:13" x14ac:dyDescent="0.45">
      <c r="A8" s="1">
        <v>42856</v>
      </c>
      <c r="B8">
        <v>36.275002000000001</v>
      </c>
      <c r="C8">
        <v>39.162497999999999</v>
      </c>
      <c r="D8">
        <v>36.067501</v>
      </c>
      <c r="E8">
        <v>38.189999</v>
      </c>
      <c r="F8">
        <v>36.156097000000003</v>
      </c>
      <c r="G8">
        <v>2615927200</v>
      </c>
      <c r="I8" s="2">
        <f t="shared" si="0"/>
        <v>6.3418089394350563E-2</v>
      </c>
      <c r="J8" s="2">
        <f t="shared" si="1"/>
        <v>6.1488332846511666E-2</v>
      </c>
    </row>
    <row r="9" spans="1:13" x14ac:dyDescent="0.45">
      <c r="A9" s="1">
        <v>42887</v>
      </c>
      <c r="B9">
        <v>38.292499999999997</v>
      </c>
      <c r="C9">
        <v>38.994999</v>
      </c>
      <c r="D9">
        <v>35.549999</v>
      </c>
      <c r="E9">
        <v>36.005001</v>
      </c>
      <c r="F9">
        <v>34.228164999999997</v>
      </c>
      <c r="G9">
        <v>2736712400</v>
      </c>
      <c r="I9" s="2">
        <f t="shared" si="0"/>
        <v>-5.3322459003249278E-2</v>
      </c>
      <c r="J9" s="2">
        <f t="shared" si="1"/>
        <v>-5.4796749592571088E-2</v>
      </c>
    </row>
    <row r="10" spans="1:13" x14ac:dyDescent="0.45">
      <c r="A10" s="1">
        <v>42917</v>
      </c>
      <c r="B10">
        <v>36.220001000000003</v>
      </c>
      <c r="C10">
        <v>38.497501</v>
      </c>
      <c r="D10">
        <v>35.602500999999997</v>
      </c>
      <c r="E10">
        <v>37.182499</v>
      </c>
      <c r="F10">
        <v>35.347560999999999</v>
      </c>
      <c r="G10">
        <v>1688047600</v>
      </c>
      <c r="I10" s="2">
        <f t="shared" si="0"/>
        <v>3.270394425175871E-2</v>
      </c>
      <c r="J10" s="2">
        <f t="shared" si="1"/>
        <v>3.2180551046655813E-2</v>
      </c>
    </row>
    <row r="11" spans="1:13" x14ac:dyDescent="0.45">
      <c r="A11" s="1">
        <v>42948</v>
      </c>
      <c r="B11">
        <v>37.275002000000001</v>
      </c>
      <c r="C11">
        <v>41.130001</v>
      </c>
      <c r="D11">
        <v>37.102500999999997</v>
      </c>
      <c r="E11">
        <v>41</v>
      </c>
      <c r="F11">
        <v>38.976664999999997</v>
      </c>
      <c r="G11">
        <v>2644276000</v>
      </c>
      <c r="I11" s="2">
        <f t="shared" si="0"/>
        <v>0.10266914879926214</v>
      </c>
      <c r="J11" s="2">
        <f t="shared" si="1"/>
        <v>9.7733739517943841E-2</v>
      </c>
    </row>
    <row r="12" spans="1:13" x14ac:dyDescent="0.45">
      <c r="A12" s="1">
        <v>42979</v>
      </c>
      <c r="B12">
        <v>41.200001</v>
      </c>
      <c r="C12">
        <v>41.235000999999997</v>
      </c>
      <c r="D12">
        <v>37.290000999999997</v>
      </c>
      <c r="E12">
        <v>38.529998999999997</v>
      </c>
      <c r="F12">
        <v>36.772404000000002</v>
      </c>
      <c r="G12">
        <v>2721496400</v>
      </c>
      <c r="I12" s="2">
        <f t="shared" si="0"/>
        <v>-5.6553350575273553E-2</v>
      </c>
      <c r="J12" s="2">
        <f t="shared" si="1"/>
        <v>-5.8215461162080054E-2</v>
      </c>
    </row>
    <row r="13" spans="1:13" x14ac:dyDescent="0.45">
      <c r="A13" s="1">
        <v>43009</v>
      </c>
      <c r="B13">
        <v>38.564999</v>
      </c>
      <c r="C13">
        <v>42.412497999999999</v>
      </c>
      <c r="D13">
        <v>38.115001999999997</v>
      </c>
      <c r="E13">
        <v>42.259998000000003</v>
      </c>
      <c r="F13">
        <v>40.332241000000003</v>
      </c>
      <c r="G13">
        <v>2017165200</v>
      </c>
      <c r="I13" s="2">
        <f t="shared" si="0"/>
        <v>9.6807296036451662E-2</v>
      </c>
      <c r="J13" s="2">
        <f t="shared" si="1"/>
        <v>9.2403501355851556E-2</v>
      </c>
    </row>
    <row r="14" spans="1:13" x14ac:dyDescent="0.45">
      <c r="A14" s="1">
        <v>43040</v>
      </c>
      <c r="B14">
        <v>42.467498999999997</v>
      </c>
      <c r="C14">
        <v>44.060001</v>
      </c>
      <c r="D14">
        <v>41.32</v>
      </c>
      <c r="E14">
        <v>42.962502000000001</v>
      </c>
      <c r="F14">
        <v>41.002704999999999</v>
      </c>
      <c r="G14">
        <v>2402653600</v>
      </c>
      <c r="I14" s="2">
        <f t="shared" si="0"/>
        <v>1.6623524589174155E-2</v>
      </c>
      <c r="J14" s="2">
        <f t="shared" si="1"/>
        <v>1.6486866220507178E-2</v>
      </c>
    </row>
    <row r="15" spans="1:13" x14ac:dyDescent="0.45">
      <c r="A15" s="1">
        <v>43070</v>
      </c>
      <c r="B15">
        <v>42.487499</v>
      </c>
      <c r="C15">
        <v>44.299999</v>
      </c>
      <c r="D15">
        <v>41.615001999999997</v>
      </c>
      <c r="E15">
        <v>42.307499</v>
      </c>
      <c r="F15">
        <v>40.522731999999998</v>
      </c>
      <c r="G15">
        <v>2124735200</v>
      </c>
      <c r="I15" s="2">
        <f t="shared" si="0"/>
        <v>-1.1705886233603358E-2</v>
      </c>
      <c r="J15" s="2">
        <f t="shared" si="1"/>
        <v>-1.1774939535577504E-2</v>
      </c>
    </row>
    <row r="16" spans="1:13" x14ac:dyDescent="0.45">
      <c r="A16" s="1">
        <v>43101</v>
      </c>
      <c r="B16">
        <v>42.540000999999997</v>
      </c>
      <c r="C16">
        <v>45.025002000000001</v>
      </c>
      <c r="D16">
        <v>41.174999</v>
      </c>
      <c r="E16">
        <v>41.857498</v>
      </c>
      <c r="F16">
        <v>40.091712999999999</v>
      </c>
      <c r="G16">
        <v>2638717600</v>
      </c>
      <c r="I16" s="2">
        <f t="shared" si="0"/>
        <v>-1.0636474362093806E-2</v>
      </c>
      <c r="J16" s="2">
        <f t="shared" si="1"/>
        <v>-1.0693446000562819E-2</v>
      </c>
      <c r="M16" s="4"/>
    </row>
    <row r="17" spans="1:19" x14ac:dyDescent="0.45">
      <c r="A17" s="1">
        <v>43132</v>
      </c>
      <c r="B17">
        <v>41.792499999999997</v>
      </c>
      <c r="C17">
        <v>45.154998999999997</v>
      </c>
      <c r="D17">
        <v>37.560001</v>
      </c>
      <c r="E17">
        <v>44.529998999999997</v>
      </c>
      <c r="F17">
        <v>42.651470000000003</v>
      </c>
      <c r="G17">
        <v>3711577200</v>
      </c>
      <c r="I17" s="2">
        <f t="shared" si="0"/>
        <v>6.3847533778364829E-2</v>
      </c>
      <c r="J17" s="2">
        <f t="shared" si="1"/>
        <v>6.1892085330611538E-2</v>
      </c>
      <c r="M17" s="4"/>
    </row>
    <row r="18" spans="1:19" x14ac:dyDescent="0.45">
      <c r="A18" s="1">
        <v>43160</v>
      </c>
      <c r="B18">
        <v>44.634998000000003</v>
      </c>
      <c r="C18">
        <v>45.875</v>
      </c>
      <c r="D18">
        <v>41.235000999999997</v>
      </c>
      <c r="E18">
        <v>41.945</v>
      </c>
      <c r="F18">
        <v>40.339328999999999</v>
      </c>
      <c r="G18">
        <v>2854910800</v>
      </c>
      <c r="I18" s="2">
        <f t="shared" si="0"/>
        <v>-5.4210112805021859E-2</v>
      </c>
      <c r="J18" s="2">
        <f t="shared" si="1"/>
        <v>-5.5734841158793201E-2</v>
      </c>
    </row>
    <row r="19" spans="1:19" x14ac:dyDescent="0.45">
      <c r="A19" s="1">
        <v>43191</v>
      </c>
      <c r="B19">
        <v>41.66</v>
      </c>
      <c r="C19">
        <v>44.735000999999997</v>
      </c>
      <c r="D19">
        <v>40.157501000000003</v>
      </c>
      <c r="E19">
        <v>41.314999</v>
      </c>
      <c r="F19">
        <v>39.733432999999998</v>
      </c>
      <c r="G19">
        <v>2664617200</v>
      </c>
      <c r="I19" s="2">
        <f t="shared" si="0"/>
        <v>-1.5019982112245867E-2</v>
      </c>
      <c r="J19" s="2">
        <f t="shared" si="1"/>
        <v>-1.5133924424191574E-2</v>
      </c>
    </row>
    <row r="20" spans="1:19" x14ac:dyDescent="0.45">
      <c r="A20" s="1">
        <v>43221</v>
      </c>
      <c r="B20">
        <v>41.602500999999997</v>
      </c>
      <c r="C20">
        <v>47.592498999999997</v>
      </c>
      <c r="D20">
        <v>41.317501</v>
      </c>
      <c r="E20">
        <v>46.717498999999997</v>
      </c>
      <c r="F20">
        <v>44.929130999999998</v>
      </c>
      <c r="G20">
        <v>2483905200</v>
      </c>
      <c r="I20" s="2">
        <f t="shared" si="0"/>
        <v>0.13076388340267497</v>
      </c>
      <c r="J20" s="2">
        <f t="shared" si="1"/>
        <v>0.12289340734835152</v>
      </c>
    </row>
    <row r="21" spans="1:19" x14ac:dyDescent="0.45">
      <c r="A21" s="1">
        <v>43252</v>
      </c>
      <c r="B21">
        <v>46.997501</v>
      </c>
      <c r="C21">
        <v>48.549999</v>
      </c>
      <c r="D21">
        <v>45.182499</v>
      </c>
      <c r="E21">
        <v>46.277500000000003</v>
      </c>
      <c r="F21">
        <v>44.677593000000002</v>
      </c>
      <c r="G21">
        <v>2110498000</v>
      </c>
      <c r="I21" s="2">
        <f t="shared" si="0"/>
        <v>-5.5985503035880235E-3</v>
      </c>
      <c r="J21" s="2">
        <f t="shared" si="1"/>
        <v>-5.6142809262679861E-3</v>
      </c>
    </row>
    <row r="22" spans="1:19" x14ac:dyDescent="0.45">
      <c r="A22" s="1">
        <v>43282</v>
      </c>
      <c r="B22">
        <v>45.955002</v>
      </c>
      <c r="C22">
        <v>48.990001999999997</v>
      </c>
      <c r="D22">
        <v>45.854999999999997</v>
      </c>
      <c r="E22">
        <v>47.572498000000003</v>
      </c>
      <c r="F22">
        <v>45.927826000000003</v>
      </c>
      <c r="G22">
        <v>1574765600</v>
      </c>
      <c r="I22" s="2">
        <f t="shared" si="0"/>
        <v>2.7983445750983105E-2</v>
      </c>
      <c r="J22" s="2">
        <f t="shared" si="1"/>
        <v>2.7599063548238149E-2</v>
      </c>
    </row>
    <row r="23" spans="1:19" x14ac:dyDescent="0.45">
      <c r="A23" s="1">
        <v>43313</v>
      </c>
      <c r="B23">
        <v>49.782501000000003</v>
      </c>
      <c r="C23">
        <v>57.217498999999997</v>
      </c>
      <c r="D23">
        <v>49.327499000000003</v>
      </c>
      <c r="E23">
        <v>56.907501000000003</v>
      </c>
      <c r="F23">
        <v>54.940097999999999</v>
      </c>
      <c r="G23">
        <v>2801275600</v>
      </c>
      <c r="I23" s="2">
        <f t="shared" si="0"/>
        <v>0.1962268364280948</v>
      </c>
      <c r="J23" s="2">
        <f t="shared" si="1"/>
        <v>0.17917230011006616</v>
      </c>
    </row>
    <row r="24" spans="1:19" x14ac:dyDescent="0.45">
      <c r="A24" s="1">
        <v>43344</v>
      </c>
      <c r="B24">
        <v>57.102500999999997</v>
      </c>
      <c r="C24">
        <v>57.417499999999997</v>
      </c>
      <c r="D24">
        <v>53.825001</v>
      </c>
      <c r="E24">
        <v>56.435001</v>
      </c>
      <c r="F24">
        <v>54.675013999999997</v>
      </c>
      <c r="G24">
        <v>2715888000</v>
      </c>
      <c r="I24" s="2">
        <f t="shared" si="0"/>
        <v>-4.8249640908903935E-3</v>
      </c>
      <c r="J24" s="2">
        <f t="shared" si="1"/>
        <v>-4.8366418083167642E-3</v>
      </c>
      <c r="M24" s="4"/>
    </row>
    <row r="25" spans="1:19" x14ac:dyDescent="0.45">
      <c r="A25" s="1">
        <v>43374</v>
      </c>
      <c r="B25">
        <v>56.987499</v>
      </c>
      <c r="C25">
        <v>58.3675</v>
      </c>
      <c r="D25">
        <v>51.522499000000003</v>
      </c>
      <c r="E25">
        <v>54.715000000000003</v>
      </c>
      <c r="F25">
        <v>53.008651999999998</v>
      </c>
      <c r="G25">
        <v>3158994000</v>
      </c>
      <c r="I25" s="2">
        <f t="shared" si="0"/>
        <v>-3.0477577929838295E-2</v>
      </c>
      <c r="J25" s="2">
        <f t="shared" si="1"/>
        <v>-3.0951677109246994E-2</v>
      </c>
      <c r="M25" s="4"/>
    </row>
    <row r="26" spans="1:19" x14ac:dyDescent="0.45">
      <c r="A26" s="1">
        <v>43405</v>
      </c>
      <c r="B26">
        <v>54.762501</v>
      </c>
      <c r="C26">
        <v>55.59</v>
      </c>
      <c r="D26">
        <v>42.564999</v>
      </c>
      <c r="E26">
        <v>44.645000000000003</v>
      </c>
      <c r="F26">
        <v>43.252696999999998</v>
      </c>
      <c r="G26">
        <v>3845305600</v>
      </c>
      <c r="I26" s="2">
        <f t="shared" si="0"/>
        <v>-0.18404457823224785</v>
      </c>
      <c r="J26" s="2">
        <f t="shared" si="1"/>
        <v>-0.20339555569689127</v>
      </c>
    </row>
    <row r="27" spans="1:19" x14ac:dyDescent="0.45">
      <c r="A27" s="1">
        <v>43435</v>
      </c>
      <c r="B27">
        <v>46.115001999999997</v>
      </c>
      <c r="C27">
        <v>46.235000999999997</v>
      </c>
      <c r="D27">
        <v>36.647499000000003</v>
      </c>
      <c r="E27">
        <v>39.435001</v>
      </c>
      <c r="F27">
        <v>38.338481999999999</v>
      </c>
      <c r="G27">
        <v>3595690000</v>
      </c>
      <c r="I27" s="2">
        <f t="shared" si="0"/>
        <v>-0.11361638327431922</v>
      </c>
      <c r="J27" s="2">
        <f t="shared" si="1"/>
        <v>-0.1206054460957587</v>
      </c>
      <c r="R27" s="1"/>
      <c r="S27" s="1"/>
    </row>
    <row r="28" spans="1:19" x14ac:dyDescent="0.45">
      <c r="A28" s="1">
        <v>43466</v>
      </c>
      <c r="B28">
        <v>38.722499999999997</v>
      </c>
      <c r="C28">
        <v>42.25</v>
      </c>
      <c r="D28">
        <v>35.5</v>
      </c>
      <c r="E28">
        <v>41.610000999999997</v>
      </c>
      <c r="F28">
        <v>40.452998999999998</v>
      </c>
      <c r="G28">
        <v>3312349600</v>
      </c>
      <c r="I28" s="2">
        <f t="shared" si="0"/>
        <v>5.5153905154617267E-2</v>
      </c>
      <c r="J28" s="2">
        <f t="shared" si="1"/>
        <v>5.3686637951479071E-2</v>
      </c>
    </row>
    <row r="29" spans="1:19" x14ac:dyDescent="0.45">
      <c r="A29" s="1">
        <v>43497</v>
      </c>
      <c r="B29">
        <v>41.740001999999997</v>
      </c>
      <c r="C29">
        <v>43.967498999999997</v>
      </c>
      <c r="D29">
        <v>41.482498</v>
      </c>
      <c r="E29">
        <v>43.287497999999999</v>
      </c>
      <c r="F29">
        <v>42.083851000000003</v>
      </c>
      <c r="G29">
        <v>1890162400</v>
      </c>
      <c r="I29" s="2">
        <f t="shared" si="0"/>
        <v>4.0314736615695734E-2</v>
      </c>
      <c r="J29" s="2">
        <f t="shared" si="1"/>
        <v>3.9523298730893601E-2</v>
      </c>
    </row>
    <row r="30" spans="1:19" x14ac:dyDescent="0.45">
      <c r="A30" s="1">
        <v>43525</v>
      </c>
      <c r="B30">
        <v>43.57</v>
      </c>
      <c r="C30">
        <v>49.422500999999997</v>
      </c>
      <c r="D30">
        <v>42.375</v>
      </c>
      <c r="E30">
        <v>47.487499</v>
      </c>
      <c r="F30">
        <v>46.365070000000003</v>
      </c>
      <c r="G30">
        <v>2603925600</v>
      </c>
      <c r="I30" s="2">
        <f t="shared" si="0"/>
        <v>0.10173068524551132</v>
      </c>
      <c r="J30" s="2">
        <f t="shared" si="1"/>
        <v>9.6882293608764478E-2</v>
      </c>
    </row>
    <row r="31" spans="1:19" x14ac:dyDescent="0.45">
      <c r="A31" s="1">
        <v>43556</v>
      </c>
      <c r="B31">
        <v>47.91</v>
      </c>
      <c r="C31">
        <v>52.119999</v>
      </c>
      <c r="D31">
        <v>47.095001000000003</v>
      </c>
      <c r="E31">
        <v>50.167499999999997</v>
      </c>
      <c r="F31">
        <v>48.981724</v>
      </c>
      <c r="G31">
        <v>2024470800</v>
      </c>
      <c r="I31" s="2">
        <f t="shared" si="0"/>
        <v>5.6435890207865436E-2</v>
      </c>
      <c r="J31" s="2">
        <f t="shared" si="1"/>
        <v>5.4900874934034935E-2</v>
      </c>
    </row>
    <row r="32" spans="1:19" x14ac:dyDescent="0.45">
      <c r="A32" s="1">
        <v>43586</v>
      </c>
      <c r="B32">
        <v>52.470001000000003</v>
      </c>
      <c r="C32">
        <v>53.827499000000003</v>
      </c>
      <c r="D32">
        <v>43.747501</v>
      </c>
      <c r="E32">
        <v>43.767502</v>
      </c>
      <c r="F32">
        <v>42.733009000000003</v>
      </c>
      <c r="G32">
        <v>2957826400</v>
      </c>
      <c r="I32" s="2">
        <f t="shared" si="0"/>
        <v>-0.12757237781177322</v>
      </c>
      <c r="J32" s="2">
        <f t="shared" si="1"/>
        <v>-0.13647558285853165</v>
      </c>
    </row>
    <row r="33" spans="1:17" x14ac:dyDescent="0.45">
      <c r="A33" s="1">
        <v>43617</v>
      </c>
      <c r="B33">
        <v>43.900002000000001</v>
      </c>
      <c r="C33">
        <v>50.392502</v>
      </c>
      <c r="D33">
        <v>42.567501</v>
      </c>
      <c r="E33">
        <v>49.48</v>
      </c>
      <c r="F33">
        <v>48.496524999999998</v>
      </c>
      <c r="G33">
        <v>2060874800</v>
      </c>
      <c r="I33" s="2">
        <f t="shared" si="0"/>
        <v>0.13487269291053194</v>
      </c>
      <c r="J33" s="2">
        <f t="shared" si="1"/>
        <v>0.12652047980588457</v>
      </c>
      <c r="P33" s="1"/>
      <c r="Q33" s="5"/>
    </row>
    <row r="34" spans="1:17" x14ac:dyDescent="0.45">
      <c r="A34" s="1">
        <v>43647</v>
      </c>
      <c r="B34">
        <v>50.792499999999997</v>
      </c>
      <c r="C34">
        <v>55.342498999999997</v>
      </c>
      <c r="D34">
        <v>49.602500999999997</v>
      </c>
      <c r="E34">
        <v>53.259998000000003</v>
      </c>
      <c r="F34">
        <v>52.201385000000002</v>
      </c>
      <c r="G34">
        <v>1895406800</v>
      </c>
      <c r="I34" s="2">
        <f t="shared" si="0"/>
        <v>7.6394339594434868E-2</v>
      </c>
      <c r="J34" s="2">
        <f t="shared" si="1"/>
        <v>7.3616881211706023E-2</v>
      </c>
    </row>
    <row r="35" spans="1:17" x14ac:dyDescent="0.45">
      <c r="A35" s="1">
        <v>43678</v>
      </c>
      <c r="B35">
        <v>53.474997999999999</v>
      </c>
      <c r="C35">
        <v>54.5075</v>
      </c>
      <c r="D35">
        <v>48.145000000000003</v>
      </c>
      <c r="E35">
        <v>52.185001</v>
      </c>
      <c r="F35">
        <v>51.147762</v>
      </c>
      <c r="G35">
        <v>2724326400</v>
      </c>
      <c r="I35" s="2">
        <f t="shared" si="0"/>
        <v>-2.0183813130628669E-2</v>
      </c>
      <c r="J35" s="2">
        <f t="shared" si="1"/>
        <v>-2.0390289328933775E-2</v>
      </c>
    </row>
    <row r="36" spans="1:17" x14ac:dyDescent="0.45">
      <c r="A36" s="1">
        <v>43709</v>
      </c>
      <c r="B36">
        <v>51.607498</v>
      </c>
      <c r="C36">
        <v>56.604999999999997</v>
      </c>
      <c r="D36">
        <v>51.055</v>
      </c>
      <c r="E36">
        <v>55.9925</v>
      </c>
      <c r="F36">
        <v>55.088093000000001</v>
      </c>
      <c r="G36">
        <v>2170268400</v>
      </c>
      <c r="I36" s="2">
        <f t="shared" si="0"/>
        <v>7.7038189862539852E-2</v>
      </c>
      <c r="J36" s="2">
        <f t="shared" si="1"/>
        <v>7.421485702797434E-2</v>
      </c>
    </row>
    <row r="37" spans="1:17" x14ac:dyDescent="0.45">
      <c r="A37" s="1">
        <v>43739</v>
      </c>
      <c r="B37">
        <v>56.267502</v>
      </c>
      <c r="C37">
        <v>62.4375</v>
      </c>
      <c r="D37">
        <v>53.782501000000003</v>
      </c>
      <c r="E37">
        <v>62.189999</v>
      </c>
      <c r="F37">
        <v>61.185485999999997</v>
      </c>
      <c r="G37">
        <v>2433210800</v>
      </c>
      <c r="I37" s="2">
        <f t="shared" si="0"/>
        <v>0.1106844086979013</v>
      </c>
      <c r="J37" s="2">
        <f t="shared" si="1"/>
        <v>0.1049764097266984</v>
      </c>
    </row>
    <row r="38" spans="1:17" x14ac:dyDescent="0.45">
      <c r="A38" s="1">
        <v>43770</v>
      </c>
      <c r="B38">
        <v>62.384998000000003</v>
      </c>
      <c r="C38">
        <v>67</v>
      </c>
      <c r="D38">
        <v>62.290000999999997</v>
      </c>
      <c r="E38">
        <v>66.8125</v>
      </c>
      <c r="F38">
        <v>65.733306999999996</v>
      </c>
      <c r="G38">
        <v>1793326000</v>
      </c>
      <c r="I38" s="2">
        <f t="shared" si="0"/>
        <v>7.4328428150427728E-2</v>
      </c>
      <c r="J38" s="2">
        <f t="shared" si="1"/>
        <v>7.1695748362426301E-2</v>
      </c>
    </row>
    <row r="39" spans="1:17" x14ac:dyDescent="0.45">
      <c r="A39" s="1">
        <v>43800</v>
      </c>
      <c r="B39">
        <v>66.817497000000003</v>
      </c>
      <c r="C39">
        <v>73.492500000000007</v>
      </c>
      <c r="D39">
        <v>64.072502</v>
      </c>
      <c r="E39">
        <v>73.412497999999999</v>
      </c>
      <c r="F39">
        <v>72.443565000000007</v>
      </c>
      <c r="G39">
        <v>2388794800</v>
      </c>
      <c r="I39" s="2">
        <f t="shared" si="0"/>
        <v>0.10208307334971001</v>
      </c>
      <c r="J39" s="2">
        <f t="shared" si="1"/>
        <v>9.7202092054370484E-2</v>
      </c>
    </row>
    <row r="40" spans="1:17" x14ac:dyDescent="0.45">
      <c r="A40" s="1">
        <v>43831</v>
      </c>
      <c r="B40">
        <v>74.059997999999993</v>
      </c>
      <c r="C40">
        <v>81.962502000000001</v>
      </c>
      <c r="D40">
        <v>73.1875</v>
      </c>
      <c r="E40">
        <v>77.377502000000007</v>
      </c>
      <c r="F40">
        <v>76.356232000000006</v>
      </c>
      <c r="G40">
        <v>2934370400</v>
      </c>
      <c r="I40" s="2">
        <f t="shared" si="0"/>
        <v>5.4009862711753565E-2</v>
      </c>
      <c r="J40" s="2">
        <f t="shared" si="1"/>
        <v>5.2601807486921177E-2</v>
      </c>
    </row>
    <row r="41" spans="1:17" x14ac:dyDescent="0.45">
      <c r="A41" s="1">
        <v>43862</v>
      </c>
      <c r="B41">
        <v>76.074996999999996</v>
      </c>
      <c r="C41">
        <v>81.805000000000007</v>
      </c>
      <c r="D41">
        <v>64.092499000000004</v>
      </c>
      <c r="E41">
        <v>68.339995999999999</v>
      </c>
      <c r="F41">
        <v>67.438011000000003</v>
      </c>
      <c r="G41">
        <v>3019279200</v>
      </c>
      <c r="I41" s="2">
        <f t="shared" si="0"/>
        <v>-0.11679755229409439</v>
      </c>
      <c r="J41" s="2">
        <f t="shared" si="1"/>
        <v>-0.1242008320570034</v>
      </c>
    </row>
    <row r="42" spans="1:17" x14ac:dyDescent="0.45">
      <c r="A42" s="1">
        <v>43891</v>
      </c>
      <c r="B42">
        <v>70.569999999999993</v>
      </c>
      <c r="C42">
        <v>76</v>
      </c>
      <c r="D42">
        <v>53.152500000000003</v>
      </c>
      <c r="E42">
        <v>63.572498000000003</v>
      </c>
      <c r="F42">
        <v>62.882317</v>
      </c>
      <c r="G42">
        <v>6280072400</v>
      </c>
      <c r="I42" s="2">
        <f t="shared" si="0"/>
        <v>-6.7553801371751598E-2</v>
      </c>
      <c r="J42" s="2">
        <f t="shared" si="1"/>
        <v>-6.9943824969655982E-2</v>
      </c>
    </row>
    <row r="43" spans="1:17" x14ac:dyDescent="0.45">
      <c r="A43" s="1">
        <v>43922</v>
      </c>
      <c r="B43">
        <v>61.625</v>
      </c>
      <c r="C43">
        <v>73.632499999999993</v>
      </c>
      <c r="D43">
        <v>59.224997999999999</v>
      </c>
      <c r="E43">
        <v>73.449996999999996</v>
      </c>
      <c r="F43">
        <v>72.65258</v>
      </c>
      <c r="G43">
        <v>3265299200</v>
      </c>
      <c r="I43" s="2">
        <f t="shared" si="0"/>
        <v>0.15537377542879027</v>
      </c>
      <c r="J43" s="2">
        <f t="shared" si="1"/>
        <v>0.1444239067115497</v>
      </c>
    </row>
    <row r="44" spans="1:17" x14ac:dyDescent="0.45">
      <c r="A44" s="1">
        <v>43952</v>
      </c>
      <c r="B44">
        <v>71.5625</v>
      </c>
      <c r="C44">
        <v>81.059997999999993</v>
      </c>
      <c r="D44">
        <v>71.462502000000001</v>
      </c>
      <c r="E44">
        <v>79.485000999999997</v>
      </c>
      <c r="F44">
        <v>78.622062999999997</v>
      </c>
      <c r="G44">
        <v>2805936000</v>
      </c>
      <c r="I44" s="2">
        <f t="shared" si="0"/>
        <v>8.216477652961518E-2</v>
      </c>
      <c r="J44" s="2">
        <f t="shared" si="1"/>
        <v>7.8963457673897189E-2</v>
      </c>
    </row>
    <row r="45" spans="1:17" x14ac:dyDescent="0.45">
      <c r="A45" s="1">
        <v>43983</v>
      </c>
      <c r="B45">
        <v>79.4375</v>
      </c>
      <c r="C45">
        <v>93.095000999999996</v>
      </c>
      <c r="D45">
        <v>79.302498</v>
      </c>
      <c r="E45">
        <v>91.199996999999996</v>
      </c>
      <c r="F45">
        <v>90.454070999999999</v>
      </c>
      <c r="G45">
        <v>3243375600</v>
      </c>
      <c r="I45" s="2">
        <f t="shared" si="0"/>
        <v>0.1504922098012107</v>
      </c>
      <c r="J45" s="2">
        <f t="shared" si="1"/>
        <v>0.14018985932843026</v>
      </c>
    </row>
    <row r="46" spans="1:17" x14ac:dyDescent="0.45">
      <c r="A46" s="1">
        <v>44013</v>
      </c>
      <c r="B46">
        <v>91.279999000000004</v>
      </c>
      <c r="C46">
        <v>106.415001</v>
      </c>
      <c r="D46">
        <v>89.144997000000004</v>
      </c>
      <c r="E46">
        <v>106.260002</v>
      </c>
      <c r="F46">
        <v>105.390907</v>
      </c>
      <c r="G46">
        <v>3020283200</v>
      </c>
      <c r="I46" s="2">
        <f t="shared" si="0"/>
        <v>0.16513171640445012</v>
      </c>
      <c r="J46" s="2">
        <f t="shared" si="1"/>
        <v>0.15283414191809128</v>
      </c>
    </row>
    <row r="47" spans="1:17" x14ac:dyDescent="0.45">
      <c r="A47" s="1">
        <v>44044</v>
      </c>
      <c r="B47">
        <v>108.199997</v>
      </c>
      <c r="C47">
        <v>131</v>
      </c>
      <c r="D47">
        <v>107.89250199999999</v>
      </c>
      <c r="E47">
        <v>129.03999300000001</v>
      </c>
      <c r="F47">
        <v>127.984596</v>
      </c>
      <c r="G47">
        <v>4070061100</v>
      </c>
      <c r="I47" s="2">
        <f t="shared" si="0"/>
        <v>0.2143798705518305</v>
      </c>
      <c r="J47" s="2">
        <f t="shared" si="1"/>
        <v>0.19423355188930047</v>
      </c>
    </row>
    <row r="48" spans="1:17" x14ac:dyDescent="0.45">
      <c r="A48" s="1">
        <v>44075</v>
      </c>
      <c r="B48">
        <v>132.759995</v>
      </c>
      <c r="C48">
        <v>137.979996</v>
      </c>
      <c r="D48">
        <v>103.099998</v>
      </c>
      <c r="E48">
        <v>115.80999799999999</v>
      </c>
      <c r="F48">
        <v>115.069885</v>
      </c>
      <c r="G48">
        <v>3885245100</v>
      </c>
      <c r="I48" s="2">
        <f t="shared" si="0"/>
        <v>-0.10090832337354094</v>
      </c>
      <c r="J48" s="2">
        <f t="shared" si="1"/>
        <v>-0.10637027348453383</v>
      </c>
    </row>
    <row r="49" spans="1:10" x14ac:dyDescent="0.45">
      <c r="A49" s="1">
        <v>44105</v>
      </c>
      <c r="B49">
        <v>117.639999</v>
      </c>
      <c r="C49">
        <v>125.389999</v>
      </c>
      <c r="D49">
        <v>107.720001</v>
      </c>
      <c r="E49">
        <v>108.860001</v>
      </c>
      <c r="F49">
        <v>108.16430699999999</v>
      </c>
      <c r="G49">
        <v>2894666500</v>
      </c>
      <c r="I49" s="2">
        <f t="shared" si="0"/>
        <v>-6.0012035294899291E-2</v>
      </c>
      <c r="J49" s="2">
        <f t="shared" si="1"/>
        <v>-6.1888207305265057E-2</v>
      </c>
    </row>
    <row r="50" spans="1:10" x14ac:dyDescent="0.45">
      <c r="A50" s="1">
        <v>44136</v>
      </c>
      <c r="B50">
        <v>109.110001</v>
      </c>
      <c r="C50">
        <v>121.989998</v>
      </c>
      <c r="D50">
        <v>107.32</v>
      </c>
      <c r="E50">
        <v>119.050003</v>
      </c>
      <c r="F50">
        <v>118.289192</v>
      </c>
      <c r="G50">
        <v>2123077300</v>
      </c>
      <c r="I50" s="2">
        <f t="shared" si="0"/>
        <v>9.3606525857000245E-2</v>
      </c>
      <c r="J50" s="2">
        <f t="shared" si="1"/>
        <v>8.9480973726001986E-2</v>
      </c>
    </row>
    <row r="51" spans="1:10" x14ac:dyDescent="0.45">
      <c r="A51" s="1">
        <v>44166</v>
      </c>
      <c r="B51">
        <v>121.010002</v>
      </c>
      <c r="C51">
        <v>138.78999300000001</v>
      </c>
      <c r="D51">
        <v>120.010002</v>
      </c>
      <c r="E51">
        <v>132.69000199999999</v>
      </c>
      <c r="F51">
        <v>132.06947299999999</v>
      </c>
      <c r="G51">
        <v>2322189600</v>
      </c>
      <c r="I51" s="2">
        <f t="shared" si="0"/>
        <v>0.1164965350342404</v>
      </c>
      <c r="J51" s="2">
        <f t="shared" si="1"/>
        <v>0.11019568887565166</v>
      </c>
    </row>
    <row r="52" spans="1:10" x14ac:dyDescent="0.45">
      <c r="A52" s="1">
        <v>44197</v>
      </c>
      <c r="B52">
        <v>133.520004</v>
      </c>
      <c r="C52">
        <v>145.08999600000001</v>
      </c>
      <c r="D52">
        <v>126.379997</v>
      </c>
      <c r="E52">
        <v>131.96000699999999</v>
      </c>
      <c r="F52">
        <v>131.34288000000001</v>
      </c>
      <c r="G52">
        <v>2240262000</v>
      </c>
      <c r="I52" s="2">
        <f t="shared" si="0"/>
        <v>-5.5015968754564826E-3</v>
      </c>
      <c r="J52" s="2">
        <f t="shared" si="1"/>
        <v>-5.5167863962434366E-3</v>
      </c>
    </row>
    <row r="53" spans="1:10" x14ac:dyDescent="0.45">
      <c r="A53" s="1">
        <v>44228</v>
      </c>
      <c r="B53">
        <v>133.75</v>
      </c>
      <c r="C53">
        <v>137.88000500000001</v>
      </c>
      <c r="D53">
        <v>118.389999</v>
      </c>
      <c r="E53">
        <v>121.260002</v>
      </c>
      <c r="F53">
        <v>120.692932</v>
      </c>
      <c r="G53">
        <v>1833855600</v>
      </c>
      <c r="I53" s="2">
        <f t="shared" si="0"/>
        <v>-8.1085080515974739E-2</v>
      </c>
      <c r="J53" s="2">
        <f t="shared" si="1"/>
        <v>-8.4561740363742255E-2</v>
      </c>
    </row>
    <row r="54" spans="1:10" x14ac:dyDescent="0.45">
      <c r="A54" s="1">
        <v>44256</v>
      </c>
      <c r="B54">
        <v>123.75</v>
      </c>
      <c r="C54">
        <v>128.720001</v>
      </c>
      <c r="D54">
        <v>116.209999</v>
      </c>
      <c r="E54">
        <v>122.150002</v>
      </c>
      <c r="F54">
        <v>121.760445</v>
      </c>
      <c r="G54">
        <v>2650418200</v>
      </c>
      <c r="I54" s="2">
        <f t="shared" si="0"/>
        <v>8.8448675685499634E-3</v>
      </c>
      <c r="J54" s="2">
        <f t="shared" si="1"/>
        <v>8.8059808577188245E-3</v>
      </c>
    </row>
    <row r="55" spans="1:10" x14ac:dyDescent="0.45">
      <c r="A55" s="1">
        <v>44287</v>
      </c>
      <c r="B55">
        <v>123.660004</v>
      </c>
      <c r="C55">
        <v>137.070007</v>
      </c>
      <c r="D55">
        <v>122.489998</v>
      </c>
      <c r="E55">
        <v>131.46000699999999</v>
      </c>
      <c r="F55">
        <v>131.04075599999999</v>
      </c>
      <c r="G55">
        <v>1889857500</v>
      </c>
      <c r="I55" s="2">
        <f t="shared" si="0"/>
        <v>7.6217781562805342E-2</v>
      </c>
      <c r="J55" s="2">
        <f t="shared" si="1"/>
        <v>7.345284048157158E-2</v>
      </c>
    </row>
    <row r="56" spans="1:10" x14ac:dyDescent="0.45">
      <c r="A56" s="1">
        <v>44317</v>
      </c>
      <c r="B56">
        <v>132.03999300000001</v>
      </c>
      <c r="C56">
        <v>134.070007</v>
      </c>
      <c r="D56">
        <v>122.25</v>
      </c>
      <c r="E56">
        <v>124.610001</v>
      </c>
      <c r="F56">
        <v>124.21260100000001</v>
      </c>
      <c r="G56">
        <v>1711934900</v>
      </c>
      <c r="I56" s="2">
        <f t="shared" si="0"/>
        <v>-5.210710933322138E-2</v>
      </c>
      <c r="J56" s="2">
        <f t="shared" si="1"/>
        <v>-5.3513767639062459E-2</v>
      </c>
    </row>
    <row r="57" spans="1:10" x14ac:dyDescent="0.45">
      <c r="A57" s="1">
        <v>44348</v>
      </c>
      <c r="B57">
        <v>125.08000199999999</v>
      </c>
      <c r="C57">
        <v>137.41000399999999</v>
      </c>
      <c r="D57">
        <v>123.129997</v>
      </c>
      <c r="E57">
        <v>136.96000699999999</v>
      </c>
      <c r="F57">
        <v>136.755112</v>
      </c>
      <c r="G57">
        <v>1606590000</v>
      </c>
      <c r="I57" s="2">
        <f t="shared" si="0"/>
        <v>0.10097615619529599</v>
      </c>
      <c r="J57" s="2">
        <f t="shared" si="1"/>
        <v>9.6197201007668792E-2</v>
      </c>
    </row>
    <row r="58" spans="1:10" x14ac:dyDescent="0.45">
      <c r="A58" s="1">
        <v>44378</v>
      </c>
      <c r="B58">
        <v>136.60000600000001</v>
      </c>
      <c r="C58">
        <v>150</v>
      </c>
      <c r="D58">
        <v>135.759995</v>
      </c>
      <c r="E58">
        <v>145.86000100000001</v>
      </c>
      <c r="F58">
        <v>145.641785</v>
      </c>
      <c r="G58">
        <v>1918976500</v>
      </c>
      <c r="I58" s="2">
        <f t="shared" si="0"/>
        <v>6.4982382523294691E-2</v>
      </c>
      <c r="J58" s="2">
        <f t="shared" si="1"/>
        <v>6.2958256792916029E-2</v>
      </c>
    </row>
    <row r="59" spans="1:10" x14ac:dyDescent="0.45">
      <c r="A59" s="1">
        <v>44409</v>
      </c>
      <c r="B59">
        <v>146.36000100000001</v>
      </c>
      <c r="C59">
        <v>153.490005</v>
      </c>
      <c r="D59">
        <v>144.5</v>
      </c>
      <c r="E59">
        <v>151.83000200000001</v>
      </c>
      <c r="F59">
        <v>151.602859</v>
      </c>
      <c r="G59">
        <v>1460744100</v>
      </c>
      <c r="I59" s="2">
        <f t="shared" si="0"/>
        <v>4.0929696103353841E-2</v>
      </c>
      <c r="J59" s="2">
        <f t="shared" si="1"/>
        <v>4.0114252389086794E-2</v>
      </c>
    </row>
    <row r="60" spans="1:10" x14ac:dyDescent="0.45">
      <c r="A60" s="1">
        <v>44440</v>
      </c>
      <c r="B60">
        <v>152.83000200000001</v>
      </c>
      <c r="C60">
        <v>157.259995</v>
      </c>
      <c r="D60">
        <v>141.270004</v>
      </c>
      <c r="E60">
        <v>141.5</v>
      </c>
      <c r="F60">
        <v>141.5</v>
      </c>
      <c r="G60">
        <v>1797465800</v>
      </c>
      <c r="I60" s="2">
        <f t="shared" si="0"/>
        <v>-6.6640293373359083E-2</v>
      </c>
      <c r="J60" s="2">
        <f t="shared" si="1"/>
        <v>-6.8964614786203374E-2</v>
      </c>
    </row>
    <row r="61" spans="1:10" x14ac:dyDescent="0.45">
      <c r="A61" s="1">
        <v>44470</v>
      </c>
      <c r="B61">
        <v>141.89999399999999</v>
      </c>
      <c r="C61">
        <v>144.80999800000001</v>
      </c>
      <c r="D61">
        <v>138.270004</v>
      </c>
      <c r="E61">
        <v>143.759995</v>
      </c>
      <c r="F61">
        <v>143.759995</v>
      </c>
      <c r="G61">
        <v>763584600</v>
      </c>
      <c r="I61" s="2">
        <f t="shared" si="0"/>
        <v>1.5971696113074252E-2</v>
      </c>
      <c r="J61" s="2">
        <f t="shared" si="1"/>
        <v>1.5845490611821521E-2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C2F7-4598-43D2-93B2-B62463586208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AMT</v>
      </c>
    </row>
    <row r="2" spans="1:13" x14ac:dyDescent="0.45">
      <c r="A2" s="1">
        <v>42675</v>
      </c>
      <c r="B2">
        <v>117.19000200000001</v>
      </c>
      <c r="C2">
        <v>117.459999</v>
      </c>
      <c r="D2">
        <v>100.410004</v>
      </c>
      <c r="E2">
        <v>102.269997</v>
      </c>
      <c r="F2">
        <v>92.707458000000003</v>
      </c>
      <c r="G2">
        <v>72518100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https://query1.finance.yahoo.com/v7/finance/download/AMT?period1=1473897600&amp;period2=1634256000&amp;interval=1mo&amp;events=history&amp;includeAdjustedClose=true</v>
      </c>
    </row>
    <row r="3" spans="1:13" x14ac:dyDescent="0.45">
      <c r="A3" s="1">
        <v>42705</v>
      </c>
      <c r="B3">
        <v>101.360001</v>
      </c>
      <c r="C3">
        <v>108.16999800000001</v>
      </c>
      <c r="D3">
        <v>99.720000999999996</v>
      </c>
      <c r="E3">
        <v>105.68</v>
      </c>
      <c r="F3">
        <v>95.798630000000003</v>
      </c>
      <c r="G3">
        <v>53633900</v>
      </c>
      <c r="I3" s="2">
        <f>F3/F2-1</f>
        <v>3.3343293697039922E-2</v>
      </c>
      <c r="J3" s="2">
        <f>LN(F3/F2)</f>
        <v>3.2799461838186952E-2</v>
      </c>
    </row>
    <row r="4" spans="1:13" x14ac:dyDescent="0.45">
      <c r="A4" s="1">
        <v>42736</v>
      </c>
      <c r="B4">
        <v>106.730003</v>
      </c>
      <c r="C4">
        <v>106.94000200000001</v>
      </c>
      <c r="D4">
        <v>102.510002</v>
      </c>
      <c r="E4">
        <v>103.5</v>
      </c>
      <c r="F4">
        <v>94.335723999999999</v>
      </c>
      <c r="G4">
        <v>38629100</v>
      </c>
      <c r="I4" s="2">
        <f t="shared" ref="I4:I61" si="0">F4/F3-1</f>
        <v>-1.5270635916192155E-2</v>
      </c>
      <c r="J4" s="2">
        <f t="shared" ref="J4:J61" si="1">LN(F4/F3)</f>
        <v>-1.5388432838065702E-2</v>
      </c>
      <c r="M4" s="5"/>
    </row>
    <row r="5" spans="1:13" x14ac:dyDescent="0.45">
      <c r="A5" s="1">
        <v>42767</v>
      </c>
      <c r="B5">
        <v>103.599998</v>
      </c>
      <c r="C5">
        <v>115.69000200000001</v>
      </c>
      <c r="D5">
        <v>102.910004</v>
      </c>
      <c r="E5">
        <v>114.790001</v>
      </c>
      <c r="F5">
        <v>104.62606</v>
      </c>
      <c r="G5">
        <v>41928200</v>
      </c>
      <c r="I5" s="2">
        <f t="shared" si="0"/>
        <v>0.10908206948197052</v>
      </c>
      <c r="J5" s="2">
        <f t="shared" si="1"/>
        <v>0.1035327087698717</v>
      </c>
    </row>
    <row r="6" spans="1:13" x14ac:dyDescent="0.45">
      <c r="A6" s="1">
        <v>42795</v>
      </c>
      <c r="B6">
        <v>114.779999</v>
      </c>
      <c r="C6">
        <v>121.849998</v>
      </c>
      <c r="D6">
        <v>112.779999</v>
      </c>
      <c r="E6">
        <v>121.540001</v>
      </c>
      <c r="F6">
        <v>110.778397</v>
      </c>
      <c r="G6">
        <v>51609300</v>
      </c>
      <c r="I6" s="2">
        <f t="shared" si="0"/>
        <v>5.880310316569326E-2</v>
      </c>
      <c r="J6" s="2">
        <f t="shared" si="1"/>
        <v>5.7139122199243074E-2</v>
      </c>
    </row>
    <row r="7" spans="1:13" x14ac:dyDescent="0.45">
      <c r="A7" s="1">
        <v>42826</v>
      </c>
      <c r="B7">
        <v>121.43</v>
      </c>
      <c r="C7">
        <v>126.360001</v>
      </c>
      <c r="D7">
        <v>120.44000200000001</v>
      </c>
      <c r="E7">
        <v>125.94000200000001</v>
      </c>
      <c r="F7">
        <v>114.788811</v>
      </c>
      <c r="G7">
        <v>44697700</v>
      </c>
      <c r="I7" s="2">
        <f t="shared" si="0"/>
        <v>3.6202130637438268E-2</v>
      </c>
      <c r="J7" s="2">
        <f t="shared" si="1"/>
        <v>3.5562231599330404E-2</v>
      </c>
    </row>
    <row r="8" spans="1:13" x14ac:dyDescent="0.45">
      <c r="A8" s="1">
        <v>42856</v>
      </c>
      <c r="B8">
        <v>126.55999799999999</v>
      </c>
      <c r="C8">
        <v>137.11999499999999</v>
      </c>
      <c r="D8">
        <v>125.5</v>
      </c>
      <c r="E8">
        <v>131.19000199999999</v>
      </c>
      <c r="F8">
        <v>120.184128</v>
      </c>
      <c r="G8">
        <v>43064900</v>
      </c>
      <c r="I8" s="2">
        <f t="shared" si="0"/>
        <v>4.7002115911802589E-2</v>
      </c>
      <c r="J8" s="2">
        <f t="shared" si="1"/>
        <v>4.5930952814535943E-2</v>
      </c>
    </row>
    <row r="9" spans="1:13" x14ac:dyDescent="0.45">
      <c r="A9" s="1">
        <v>42887</v>
      </c>
      <c r="B9">
        <v>131.949997</v>
      </c>
      <c r="C9">
        <v>136.28999300000001</v>
      </c>
      <c r="D9">
        <v>125.239998</v>
      </c>
      <c r="E9">
        <v>132.320007</v>
      </c>
      <c r="F9">
        <v>121.219345</v>
      </c>
      <c r="G9">
        <v>38451500</v>
      </c>
      <c r="I9" s="2">
        <f t="shared" si="0"/>
        <v>8.6135916383234257E-3</v>
      </c>
      <c r="J9" s="2">
        <f t="shared" si="1"/>
        <v>8.5767063165908958E-3</v>
      </c>
    </row>
    <row r="10" spans="1:13" x14ac:dyDescent="0.45">
      <c r="A10" s="1">
        <v>42917</v>
      </c>
      <c r="B10">
        <v>132.61999499999999</v>
      </c>
      <c r="C10">
        <v>139.5</v>
      </c>
      <c r="D10">
        <v>130.820007</v>
      </c>
      <c r="E10">
        <v>136.33000200000001</v>
      </c>
      <c r="F10">
        <v>125.508438</v>
      </c>
      <c r="G10">
        <v>32459700</v>
      </c>
      <c r="I10" s="2">
        <f t="shared" si="0"/>
        <v>3.5382908561335524E-2</v>
      </c>
      <c r="J10" s="2">
        <f t="shared" si="1"/>
        <v>3.4771318261662604E-2</v>
      </c>
    </row>
    <row r="11" spans="1:13" x14ac:dyDescent="0.45">
      <c r="A11" s="1">
        <v>42948</v>
      </c>
      <c r="B11">
        <v>136.229996</v>
      </c>
      <c r="C11">
        <v>148.71000699999999</v>
      </c>
      <c r="D11">
        <v>135.509995</v>
      </c>
      <c r="E11">
        <v>148.050003</v>
      </c>
      <c r="F11">
        <v>136.298126</v>
      </c>
      <c r="G11">
        <v>32479300</v>
      </c>
      <c r="I11" s="2">
        <f t="shared" si="0"/>
        <v>8.596782950959847E-2</v>
      </c>
      <c r="J11" s="2">
        <f t="shared" si="1"/>
        <v>8.2471598153637929E-2</v>
      </c>
    </row>
    <row r="12" spans="1:13" x14ac:dyDescent="0.45">
      <c r="A12" s="1">
        <v>42979</v>
      </c>
      <c r="B12">
        <v>148.33000200000001</v>
      </c>
      <c r="C12">
        <v>148.33000200000001</v>
      </c>
      <c r="D12">
        <v>133.740005</v>
      </c>
      <c r="E12">
        <v>136.679993</v>
      </c>
      <c r="F12">
        <v>125.83065000000001</v>
      </c>
      <c r="G12">
        <v>47085600</v>
      </c>
      <c r="I12" s="2">
        <f t="shared" si="0"/>
        <v>-7.6798385327762952E-2</v>
      </c>
      <c r="J12" s="2">
        <f t="shared" si="1"/>
        <v>-7.9907634234773969E-2</v>
      </c>
    </row>
    <row r="13" spans="1:13" x14ac:dyDescent="0.45">
      <c r="A13" s="1">
        <v>43009</v>
      </c>
      <c r="B13">
        <v>137.029999</v>
      </c>
      <c r="C13">
        <v>144.800003</v>
      </c>
      <c r="D13">
        <v>135.66000399999999</v>
      </c>
      <c r="E13">
        <v>143.66999799999999</v>
      </c>
      <c r="F13">
        <v>132.91688500000001</v>
      </c>
      <c r="G13">
        <v>42974300</v>
      </c>
      <c r="I13" s="2">
        <f t="shared" si="0"/>
        <v>5.6315651234417174E-2</v>
      </c>
      <c r="J13" s="2">
        <f t="shared" si="1"/>
        <v>5.4787052772536482E-2</v>
      </c>
    </row>
    <row r="14" spans="1:13" x14ac:dyDescent="0.45">
      <c r="A14" s="1">
        <v>43040</v>
      </c>
      <c r="B14">
        <v>144.25</v>
      </c>
      <c r="C14">
        <v>155.279999</v>
      </c>
      <c r="D14">
        <v>140.229996</v>
      </c>
      <c r="E14">
        <v>143.929993</v>
      </c>
      <c r="F14">
        <v>133.15739400000001</v>
      </c>
      <c r="G14">
        <v>44448500</v>
      </c>
      <c r="I14" s="2">
        <f t="shared" si="0"/>
        <v>1.8094691280194919E-3</v>
      </c>
      <c r="J14" s="2">
        <f t="shared" si="1"/>
        <v>1.8078340109223302E-3</v>
      </c>
    </row>
    <row r="15" spans="1:13" x14ac:dyDescent="0.45">
      <c r="A15" s="1">
        <v>43070</v>
      </c>
      <c r="B15">
        <v>144.220001</v>
      </c>
      <c r="C15">
        <v>145.60000600000001</v>
      </c>
      <c r="D15">
        <v>138.520004</v>
      </c>
      <c r="E15">
        <v>142.66999799999999</v>
      </c>
      <c r="F15">
        <v>131.991714</v>
      </c>
      <c r="G15">
        <v>39883800</v>
      </c>
      <c r="I15" s="2">
        <f t="shared" si="0"/>
        <v>-8.7541514968370038E-3</v>
      </c>
      <c r="J15" s="2">
        <f t="shared" si="1"/>
        <v>-8.7926941849386393E-3</v>
      </c>
    </row>
    <row r="16" spans="1:13" x14ac:dyDescent="0.45">
      <c r="A16" s="1">
        <v>43101</v>
      </c>
      <c r="B16">
        <v>143.16000399999999</v>
      </c>
      <c r="C16">
        <v>148.83999600000001</v>
      </c>
      <c r="D16">
        <v>132.53999300000001</v>
      </c>
      <c r="E16">
        <v>147.699997</v>
      </c>
      <c r="F16">
        <v>137.327438</v>
      </c>
      <c r="G16">
        <v>54485700</v>
      </c>
      <c r="I16" s="2">
        <f t="shared" si="0"/>
        <v>4.0424689083134346E-2</v>
      </c>
      <c r="J16" s="2">
        <f t="shared" si="1"/>
        <v>3.9628984686744632E-2</v>
      </c>
      <c r="M16" s="4"/>
    </row>
    <row r="17" spans="1:13" x14ac:dyDescent="0.45">
      <c r="A17" s="1">
        <v>43132</v>
      </c>
      <c r="B17">
        <v>148.020004</v>
      </c>
      <c r="C17">
        <v>149.36000100000001</v>
      </c>
      <c r="D17">
        <v>130.36999499999999</v>
      </c>
      <c r="E17">
        <v>139.33000200000001</v>
      </c>
      <c r="F17">
        <v>129.545242</v>
      </c>
      <c r="G17">
        <v>61200400</v>
      </c>
      <c r="I17" s="2">
        <f t="shared" si="0"/>
        <v>-5.6668908364838178E-2</v>
      </c>
      <c r="J17" s="2">
        <f t="shared" si="1"/>
        <v>-5.833795337427268E-2</v>
      </c>
      <c r="M17" s="4"/>
    </row>
    <row r="18" spans="1:13" x14ac:dyDescent="0.45">
      <c r="A18" s="1">
        <v>43160</v>
      </c>
      <c r="B18">
        <v>139</v>
      </c>
      <c r="C18">
        <v>150.11999499999999</v>
      </c>
      <c r="D18">
        <v>132.020004</v>
      </c>
      <c r="E18">
        <v>145.33999600000001</v>
      </c>
      <c r="F18">
        <v>135.13320899999999</v>
      </c>
      <c r="G18">
        <v>56051400</v>
      </c>
      <c r="I18" s="2">
        <f t="shared" si="0"/>
        <v>4.3135254631736952E-2</v>
      </c>
      <c r="J18" s="2">
        <f t="shared" si="1"/>
        <v>4.2230846069152179E-2</v>
      </c>
    </row>
    <row r="19" spans="1:13" x14ac:dyDescent="0.45">
      <c r="A19" s="1">
        <v>43191</v>
      </c>
      <c r="B19">
        <v>145.729996</v>
      </c>
      <c r="C19">
        <v>146.990005</v>
      </c>
      <c r="D19">
        <v>133.529999</v>
      </c>
      <c r="E19">
        <v>136.36000100000001</v>
      </c>
      <c r="F19">
        <v>126.78381299999999</v>
      </c>
      <c r="G19">
        <v>50988700</v>
      </c>
      <c r="I19" s="2">
        <f t="shared" si="0"/>
        <v>-6.1786411066431457E-2</v>
      </c>
      <c r="J19" s="2">
        <f t="shared" si="1"/>
        <v>-6.3777649144954721E-2</v>
      </c>
    </row>
    <row r="20" spans="1:13" x14ac:dyDescent="0.45">
      <c r="A20" s="1">
        <v>43221</v>
      </c>
      <c r="B20">
        <v>137.070007</v>
      </c>
      <c r="C20">
        <v>141.009995</v>
      </c>
      <c r="D20">
        <v>133.85000600000001</v>
      </c>
      <c r="E20">
        <v>138.36999499999999</v>
      </c>
      <c r="F20">
        <v>129.330063</v>
      </c>
      <c r="G20">
        <v>46518400</v>
      </c>
      <c r="I20" s="2">
        <f t="shared" si="0"/>
        <v>2.0083399763343612E-2</v>
      </c>
      <c r="J20" s="2">
        <f t="shared" si="1"/>
        <v>1.9884388427513604E-2</v>
      </c>
    </row>
    <row r="21" spans="1:13" x14ac:dyDescent="0.45">
      <c r="A21" s="1">
        <v>43252</v>
      </c>
      <c r="B21">
        <v>138.199997</v>
      </c>
      <c r="C21">
        <v>145</v>
      </c>
      <c r="D21">
        <v>136.029999</v>
      </c>
      <c r="E21">
        <v>144.16999799999999</v>
      </c>
      <c r="F21">
        <v>134.75109900000001</v>
      </c>
      <c r="G21">
        <v>46073300</v>
      </c>
      <c r="I21" s="2">
        <f t="shared" si="0"/>
        <v>4.1916286702806449E-2</v>
      </c>
      <c r="J21" s="2">
        <f t="shared" si="1"/>
        <v>4.1061601047012668E-2</v>
      </c>
    </row>
    <row r="22" spans="1:13" x14ac:dyDescent="0.45">
      <c r="A22" s="1">
        <v>43282</v>
      </c>
      <c r="B22">
        <v>144.33000200000001</v>
      </c>
      <c r="C22">
        <v>150.820007</v>
      </c>
      <c r="D22">
        <v>138.509995</v>
      </c>
      <c r="E22">
        <v>148.240005</v>
      </c>
      <c r="F22">
        <v>139.329544</v>
      </c>
      <c r="G22">
        <v>41106800</v>
      </c>
      <c r="I22" s="2">
        <f t="shared" si="0"/>
        <v>3.3977051274364678E-2</v>
      </c>
      <c r="J22" s="2">
        <f t="shared" si="1"/>
        <v>3.3412581714571489E-2</v>
      </c>
    </row>
    <row r="23" spans="1:13" x14ac:dyDescent="0.45">
      <c r="A23" s="1">
        <v>43313</v>
      </c>
      <c r="B23">
        <v>147.66999799999999</v>
      </c>
      <c r="C23">
        <v>151.91999799999999</v>
      </c>
      <c r="D23">
        <v>147.19000199999999</v>
      </c>
      <c r="E23">
        <v>149.11999499999999</v>
      </c>
      <c r="F23">
        <v>140.15661600000001</v>
      </c>
      <c r="G23">
        <v>31331600</v>
      </c>
      <c r="I23" s="2">
        <f t="shared" si="0"/>
        <v>5.9360848837630709E-3</v>
      </c>
      <c r="J23" s="2">
        <f t="shared" si="1"/>
        <v>5.9185357464225713E-3</v>
      </c>
    </row>
    <row r="24" spans="1:13" x14ac:dyDescent="0.45">
      <c r="A24" s="1">
        <v>43344</v>
      </c>
      <c r="B24">
        <v>148.729996</v>
      </c>
      <c r="C24">
        <v>149.60000600000001</v>
      </c>
      <c r="D24">
        <v>143.300003</v>
      </c>
      <c r="E24">
        <v>145.300003</v>
      </c>
      <c r="F24">
        <v>136.566238</v>
      </c>
      <c r="G24">
        <v>26875600</v>
      </c>
      <c r="I24" s="2">
        <f t="shared" si="0"/>
        <v>-2.5616899882913935E-2</v>
      </c>
      <c r="J24" s="2">
        <f t="shared" si="1"/>
        <v>-2.5950726063317338E-2</v>
      </c>
      <c r="M24" s="4"/>
    </row>
    <row r="25" spans="1:13" x14ac:dyDescent="0.45">
      <c r="A25" s="1">
        <v>43374</v>
      </c>
      <c r="B25">
        <v>146.08999600000001</v>
      </c>
      <c r="C25">
        <v>161.71000699999999</v>
      </c>
      <c r="D25">
        <v>140.39999399999999</v>
      </c>
      <c r="E25">
        <v>155.80999800000001</v>
      </c>
      <c r="F25">
        <v>147.25260900000001</v>
      </c>
      <c r="G25">
        <v>53085500</v>
      </c>
      <c r="I25" s="2">
        <f t="shared" si="0"/>
        <v>7.8250460410280942E-2</v>
      </c>
      <c r="J25" s="2">
        <f t="shared" si="1"/>
        <v>7.533978354343443E-2</v>
      </c>
      <c r="M25" s="4"/>
    </row>
    <row r="26" spans="1:13" x14ac:dyDescent="0.45">
      <c r="A26" s="1">
        <v>43405</v>
      </c>
      <c r="B26">
        <v>156.53999300000001</v>
      </c>
      <c r="C26">
        <v>167.08999600000001</v>
      </c>
      <c r="D26">
        <v>149.240005</v>
      </c>
      <c r="E26">
        <v>164.490005</v>
      </c>
      <c r="F26">
        <v>155.45594800000001</v>
      </c>
      <c r="G26">
        <v>45144600</v>
      </c>
      <c r="I26" s="2">
        <f t="shared" si="0"/>
        <v>5.5709294767062545E-2</v>
      </c>
      <c r="J26" s="2">
        <f t="shared" si="1"/>
        <v>5.4212858338742315E-2</v>
      </c>
    </row>
    <row r="27" spans="1:13" x14ac:dyDescent="0.45">
      <c r="A27" s="1">
        <v>43435</v>
      </c>
      <c r="B27">
        <v>165.020004</v>
      </c>
      <c r="C27">
        <v>168.58000200000001</v>
      </c>
      <c r="D27">
        <v>150.66999799999999</v>
      </c>
      <c r="E27">
        <v>158.19000199999999</v>
      </c>
      <c r="F27">
        <v>149.50190699999999</v>
      </c>
      <c r="G27">
        <v>45714400</v>
      </c>
      <c r="I27" s="2">
        <f t="shared" si="0"/>
        <v>-3.830050298236265E-2</v>
      </c>
      <c r="J27" s="2">
        <f t="shared" si="1"/>
        <v>-3.9053250277628564E-2</v>
      </c>
    </row>
    <row r="28" spans="1:13" x14ac:dyDescent="0.45">
      <c r="A28" s="1">
        <v>43466</v>
      </c>
      <c r="B28">
        <v>157.11000100000001</v>
      </c>
      <c r="C28">
        <v>173.949997</v>
      </c>
      <c r="D28">
        <v>153.929993</v>
      </c>
      <c r="E28">
        <v>172.83999600000001</v>
      </c>
      <c r="F28">
        <v>164.245667</v>
      </c>
      <c r="G28">
        <v>39712800</v>
      </c>
      <c r="I28" s="2">
        <f t="shared" si="0"/>
        <v>9.8619210255291412E-2</v>
      </c>
      <c r="J28" s="2">
        <f t="shared" si="1"/>
        <v>9.4054127897015533E-2</v>
      </c>
    </row>
    <row r="29" spans="1:13" x14ac:dyDescent="0.45">
      <c r="A29" s="1">
        <v>43497</v>
      </c>
      <c r="B29">
        <v>173.14999399999999</v>
      </c>
      <c r="C29">
        <v>178.69000199999999</v>
      </c>
      <c r="D29">
        <v>168.88000500000001</v>
      </c>
      <c r="E29">
        <v>176.14999399999999</v>
      </c>
      <c r="F29">
        <v>167.39102199999999</v>
      </c>
      <c r="G29">
        <v>34865400</v>
      </c>
      <c r="I29" s="2">
        <f t="shared" si="0"/>
        <v>1.9150307325915605E-2</v>
      </c>
      <c r="J29" s="2">
        <f t="shared" si="1"/>
        <v>1.8969248098766749E-2</v>
      </c>
    </row>
    <row r="30" spans="1:13" x14ac:dyDescent="0.45">
      <c r="A30" s="1">
        <v>43525</v>
      </c>
      <c r="B30">
        <v>176.199997</v>
      </c>
      <c r="C30">
        <v>197.33000200000001</v>
      </c>
      <c r="D30">
        <v>174.270004</v>
      </c>
      <c r="E30">
        <v>197.05999800000001</v>
      </c>
      <c r="F30">
        <v>187.261337</v>
      </c>
      <c r="G30">
        <v>38621700</v>
      </c>
      <c r="I30" s="2">
        <f t="shared" si="0"/>
        <v>0.11870597814977191</v>
      </c>
      <c r="J30" s="2">
        <f t="shared" si="1"/>
        <v>0.11217264069286167</v>
      </c>
    </row>
    <row r="31" spans="1:13" x14ac:dyDescent="0.45">
      <c r="A31" s="1">
        <v>43556</v>
      </c>
      <c r="B31">
        <v>197.53999300000001</v>
      </c>
      <c r="C31">
        <v>198.19000199999999</v>
      </c>
      <c r="D31">
        <v>189.41999799999999</v>
      </c>
      <c r="E31">
        <v>195.300003</v>
      </c>
      <c r="F31">
        <v>185.58883700000001</v>
      </c>
      <c r="G31">
        <v>35327200</v>
      </c>
      <c r="I31" s="2">
        <f t="shared" si="0"/>
        <v>-8.9313684650237368E-3</v>
      </c>
      <c r="J31" s="2">
        <f t="shared" si="1"/>
        <v>-8.971492221721826E-3</v>
      </c>
    </row>
    <row r="32" spans="1:13" x14ac:dyDescent="0.45">
      <c r="A32" s="1">
        <v>43586</v>
      </c>
      <c r="B32">
        <v>194.949997</v>
      </c>
      <c r="C32">
        <v>210.25</v>
      </c>
      <c r="D32">
        <v>188.529999</v>
      </c>
      <c r="E32">
        <v>208.770004</v>
      </c>
      <c r="F32">
        <v>199.30085800000001</v>
      </c>
      <c r="G32">
        <v>34180400</v>
      </c>
      <c r="I32" s="2">
        <f t="shared" si="0"/>
        <v>7.3883867271607562E-2</v>
      </c>
      <c r="J32" s="2">
        <f t="shared" si="1"/>
        <v>7.1281859208068676E-2</v>
      </c>
    </row>
    <row r="33" spans="1:10" x14ac:dyDescent="0.45">
      <c r="A33" s="1">
        <v>43617</v>
      </c>
      <c r="B33">
        <v>208.86000100000001</v>
      </c>
      <c r="C33">
        <v>218.78999300000001</v>
      </c>
      <c r="D33">
        <v>203.61999499999999</v>
      </c>
      <c r="E33">
        <v>204.449997</v>
      </c>
      <c r="F33">
        <v>195.17678799999999</v>
      </c>
      <c r="G33">
        <v>38676500</v>
      </c>
      <c r="I33" s="2">
        <f t="shared" si="0"/>
        <v>-2.0692685628077023E-2</v>
      </c>
      <c r="J33" s="2">
        <f t="shared" si="1"/>
        <v>-2.0909779303476008E-2</v>
      </c>
    </row>
    <row r="34" spans="1:10" x14ac:dyDescent="0.45">
      <c r="A34" s="1">
        <v>43647</v>
      </c>
      <c r="B34">
        <v>205</v>
      </c>
      <c r="C34">
        <v>213.679993</v>
      </c>
      <c r="D34">
        <v>199.479996</v>
      </c>
      <c r="E34">
        <v>211.61999499999999</v>
      </c>
      <c r="F34">
        <v>202.89347799999999</v>
      </c>
      <c r="G34">
        <v>37784800</v>
      </c>
      <c r="I34" s="2">
        <f t="shared" si="0"/>
        <v>3.9536924851945043E-2</v>
      </c>
      <c r="J34" s="2">
        <f t="shared" si="1"/>
        <v>3.8775349428141259E-2</v>
      </c>
    </row>
    <row r="35" spans="1:10" x14ac:dyDescent="0.45">
      <c r="A35" s="1">
        <v>43678</v>
      </c>
      <c r="B35">
        <v>210.11000100000001</v>
      </c>
      <c r="C35">
        <v>231.770004</v>
      </c>
      <c r="D35">
        <v>208.5</v>
      </c>
      <c r="E35">
        <v>230.19000199999999</v>
      </c>
      <c r="F35">
        <v>220.69770800000001</v>
      </c>
      <c r="G35">
        <v>34114500</v>
      </c>
      <c r="I35" s="2">
        <f t="shared" si="0"/>
        <v>8.7751613188867594E-2</v>
      </c>
      <c r="J35" s="2">
        <f t="shared" si="1"/>
        <v>8.4112825668683583E-2</v>
      </c>
    </row>
    <row r="36" spans="1:10" x14ac:dyDescent="0.45">
      <c r="A36" s="1">
        <v>43709</v>
      </c>
      <c r="B36">
        <v>230.60000600000001</v>
      </c>
      <c r="C36">
        <v>242</v>
      </c>
      <c r="D36">
        <v>212.5</v>
      </c>
      <c r="E36">
        <v>221.13000500000001</v>
      </c>
      <c r="F36">
        <v>212.01132200000001</v>
      </c>
      <c r="G36">
        <v>41782000</v>
      </c>
      <c r="I36" s="2">
        <f t="shared" si="0"/>
        <v>-3.9358750386297658E-2</v>
      </c>
      <c r="J36" s="2">
        <f t="shared" si="1"/>
        <v>-4.0154249164209885E-2</v>
      </c>
    </row>
    <row r="37" spans="1:10" x14ac:dyDescent="0.45">
      <c r="A37" s="1">
        <v>43739</v>
      </c>
      <c r="B37">
        <v>220.699997</v>
      </c>
      <c r="C37">
        <v>231.21000699999999</v>
      </c>
      <c r="D37">
        <v>210.029999</v>
      </c>
      <c r="E37">
        <v>218.08000200000001</v>
      </c>
      <c r="F37">
        <v>209.98551900000001</v>
      </c>
      <c r="G37">
        <v>35589100</v>
      </c>
      <c r="I37" s="2">
        <f t="shared" si="0"/>
        <v>-9.5551642284462668E-3</v>
      </c>
      <c r="J37" s="2">
        <f t="shared" si="1"/>
        <v>-9.6011077093998594E-3</v>
      </c>
    </row>
    <row r="38" spans="1:10" x14ac:dyDescent="0.45">
      <c r="A38" s="1">
        <v>43770</v>
      </c>
      <c r="B38">
        <v>219.14999399999999</v>
      </c>
      <c r="C38">
        <v>219.759995</v>
      </c>
      <c r="D38">
        <v>202.91000399999999</v>
      </c>
      <c r="E38">
        <v>214.029999</v>
      </c>
      <c r="F38">
        <v>206.08583100000001</v>
      </c>
      <c r="G38">
        <v>33150800</v>
      </c>
      <c r="I38" s="2">
        <f t="shared" si="0"/>
        <v>-1.8571223475653098E-2</v>
      </c>
      <c r="J38" s="2">
        <f t="shared" si="1"/>
        <v>-1.8745833844304487E-2</v>
      </c>
    </row>
    <row r="39" spans="1:10" x14ac:dyDescent="0.45">
      <c r="A39" s="1">
        <v>43800</v>
      </c>
      <c r="B39">
        <v>214.14999399999999</v>
      </c>
      <c r="C39">
        <v>229.979996</v>
      </c>
      <c r="D39">
        <v>208.25</v>
      </c>
      <c r="E39">
        <v>229.820007</v>
      </c>
      <c r="F39">
        <v>221.289749</v>
      </c>
      <c r="G39">
        <v>32212400</v>
      </c>
      <c r="I39" s="2">
        <f t="shared" si="0"/>
        <v>7.3774688566532243E-2</v>
      </c>
      <c r="J39" s="2">
        <f t="shared" si="1"/>
        <v>7.1180186896264194E-2</v>
      </c>
    </row>
    <row r="40" spans="1:10" x14ac:dyDescent="0.45">
      <c r="A40" s="1">
        <v>43831</v>
      </c>
      <c r="B40">
        <v>229.679993</v>
      </c>
      <c r="C40">
        <v>239.990005</v>
      </c>
      <c r="D40">
        <v>221.61999499999999</v>
      </c>
      <c r="E40">
        <v>231.740005</v>
      </c>
      <c r="F40">
        <v>224.13537600000001</v>
      </c>
      <c r="G40">
        <v>31297600</v>
      </c>
      <c r="I40" s="2">
        <f t="shared" si="0"/>
        <v>1.2859280707123943E-2</v>
      </c>
      <c r="J40" s="2">
        <f t="shared" si="1"/>
        <v>1.2777302198747406E-2</v>
      </c>
    </row>
    <row r="41" spans="1:10" x14ac:dyDescent="0.45">
      <c r="A41" s="1">
        <v>43862</v>
      </c>
      <c r="B41">
        <v>232.979996</v>
      </c>
      <c r="C41">
        <v>258.61999500000002</v>
      </c>
      <c r="D41">
        <v>218.029999</v>
      </c>
      <c r="E41">
        <v>226.800003</v>
      </c>
      <c r="F41">
        <v>219.35751300000001</v>
      </c>
      <c r="G41">
        <v>39997900</v>
      </c>
      <c r="I41" s="2">
        <f t="shared" si="0"/>
        <v>-2.1316862537576364E-2</v>
      </c>
      <c r="J41" s="2">
        <f t="shared" si="1"/>
        <v>-2.1547348225283841E-2</v>
      </c>
    </row>
    <row r="42" spans="1:10" x14ac:dyDescent="0.45">
      <c r="A42" s="1">
        <v>43891</v>
      </c>
      <c r="B42">
        <v>229.029999</v>
      </c>
      <c r="C42">
        <v>251.970001</v>
      </c>
      <c r="D42">
        <v>174.320007</v>
      </c>
      <c r="E42">
        <v>217.75</v>
      </c>
      <c r="F42">
        <v>210.60449199999999</v>
      </c>
      <c r="G42">
        <v>77341400</v>
      </c>
      <c r="I42" s="2">
        <f t="shared" si="0"/>
        <v>-3.9902991606218685E-2</v>
      </c>
      <c r="J42" s="2">
        <f t="shared" si="1"/>
        <v>-4.0720949215315036E-2</v>
      </c>
    </row>
    <row r="43" spans="1:10" x14ac:dyDescent="0.45">
      <c r="A43" s="1">
        <v>43922</v>
      </c>
      <c r="B43">
        <v>205.80999800000001</v>
      </c>
      <c r="C43">
        <v>260.42999300000002</v>
      </c>
      <c r="D43">
        <v>202.029999</v>
      </c>
      <c r="E43">
        <v>238</v>
      </c>
      <c r="F43">
        <v>230.189987</v>
      </c>
      <c r="G43">
        <v>52290100</v>
      </c>
      <c r="I43" s="2">
        <f t="shared" si="0"/>
        <v>9.299656818336044E-2</v>
      </c>
      <c r="J43" s="2">
        <f t="shared" si="1"/>
        <v>8.8923069375529407E-2</v>
      </c>
    </row>
    <row r="44" spans="1:10" x14ac:dyDescent="0.45">
      <c r="A44" s="1">
        <v>43952</v>
      </c>
      <c r="B44">
        <v>233.240005</v>
      </c>
      <c r="C44">
        <v>259.47000100000002</v>
      </c>
      <c r="D44">
        <v>223.83000200000001</v>
      </c>
      <c r="E44">
        <v>258.17001299999998</v>
      </c>
      <c r="F44">
        <v>250.74122600000001</v>
      </c>
      <c r="G44">
        <v>39516000</v>
      </c>
      <c r="I44" s="2">
        <f t="shared" si="0"/>
        <v>8.9279465487784204E-2</v>
      </c>
      <c r="J44" s="2">
        <f t="shared" si="1"/>
        <v>8.5516436820329222E-2</v>
      </c>
    </row>
    <row r="45" spans="1:10" x14ac:dyDescent="0.45">
      <c r="A45" s="1">
        <v>43983</v>
      </c>
      <c r="B45">
        <v>258.02999899999998</v>
      </c>
      <c r="C45">
        <v>269.25</v>
      </c>
      <c r="D45">
        <v>244.020004</v>
      </c>
      <c r="E45">
        <v>258.540009</v>
      </c>
      <c r="F45">
        <v>251.10058599999999</v>
      </c>
      <c r="G45">
        <v>50063300</v>
      </c>
      <c r="I45" s="2">
        <f t="shared" si="0"/>
        <v>1.433190727080369E-3</v>
      </c>
      <c r="J45" s="2">
        <f t="shared" si="1"/>
        <v>1.4321646894716704E-3</v>
      </c>
    </row>
    <row r="46" spans="1:10" x14ac:dyDescent="0.45">
      <c r="A46" s="1">
        <v>44013</v>
      </c>
      <c r="B46">
        <v>259.32000699999998</v>
      </c>
      <c r="C46">
        <v>272.20001200000002</v>
      </c>
      <c r="D46">
        <v>253.14999399999999</v>
      </c>
      <c r="E46">
        <v>261.39001500000001</v>
      </c>
      <c r="F46">
        <v>254.93092300000001</v>
      </c>
      <c r="G46">
        <v>31179500</v>
      </c>
      <c r="I46" s="2">
        <f t="shared" si="0"/>
        <v>1.5254193791487181E-2</v>
      </c>
      <c r="J46" s="2">
        <f t="shared" si="1"/>
        <v>1.5139018372573842E-2</v>
      </c>
    </row>
    <row r="47" spans="1:10" x14ac:dyDescent="0.45">
      <c r="A47" s="1">
        <v>44044</v>
      </c>
      <c r="B47">
        <v>259</v>
      </c>
      <c r="C47">
        <v>262.39999399999999</v>
      </c>
      <c r="D47">
        <v>242.179993</v>
      </c>
      <c r="E47">
        <v>249.14999399999999</v>
      </c>
      <c r="F47">
        <v>242.993347</v>
      </c>
      <c r="G47">
        <v>27475500</v>
      </c>
      <c r="I47" s="2">
        <f t="shared" si="0"/>
        <v>-4.6826708425638963E-2</v>
      </c>
      <c r="J47" s="2">
        <f t="shared" si="1"/>
        <v>-4.795855390004649E-2</v>
      </c>
    </row>
    <row r="48" spans="1:10" x14ac:dyDescent="0.45">
      <c r="A48" s="1">
        <v>44075</v>
      </c>
      <c r="B48">
        <v>248.44000199999999</v>
      </c>
      <c r="C48">
        <v>268.66000400000001</v>
      </c>
      <c r="D48">
        <v>234.970001</v>
      </c>
      <c r="E48">
        <v>241.729996</v>
      </c>
      <c r="F48">
        <v>235.75668300000001</v>
      </c>
      <c r="G48">
        <v>46173900</v>
      </c>
      <c r="I48" s="2">
        <f t="shared" si="0"/>
        <v>-2.9781325659092972E-2</v>
      </c>
      <c r="J48" s="2">
        <f t="shared" si="1"/>
        <v>-3.0233795427062799E-2</v>
      </c>
    </row>
    <row r="49" spans="1:10" x14ac:dyDescent="0.45">
      <c r="A49" s="1">
        <v>44105</v>
      </c>
      <c r="B49">
        <v>242.19000199999999</v>
      </c>
      <c r="C49">
        <v>247.779999</v>
      </c>
      <c r="D49">
        <v>226.5</v>
      </c>
      <c r="E49">
        <v>229.64999399999999</v>
      </c>
      <c r="F49">
        <v>225.06153900000001</v>
      </c>
      <c r="G49">
        <v>38722800</v>
      </c>
      <c r="I49" s="2">
        <f t="shared" si="0"/>
        <v>-4.5365178470889833E-2</v>
      </c>
      <c r="J49" s="2">
        <f t="shared" si="1"/>
        <v>-4.6426397462904785E-2</v>
      </c>
    </row>
    <row r="50" spans="1:10" x14ac:dyDescent="0.45">
      <c r="A50" s="1">
        <v>44136</v>
      </c>
      <c r="B50">
        <v>232.58000200000001</v>
      </c>
      <c r="C50">
        <v>253.08000200000001</v>
      </c>
      <c r="D50">
        <v>227.38999899999999</v>
      </c>
      <c r="E50">
        <v>231.199997</v>
      </c>
      <c r="F50">
        <v>226.58058199999999</v>
      </c>
      <c r="G50">
        <v>38840200</v>
      </c>
      <c r="I50" s="2">
        <f t="shared" si="0"/>
        <v>6.7494562009549064E-3</v>
      </c>
      <c r="J50" s="2">
        <f t="shared" si="1"/>
        <v>6.7267805962683523E-3</v>
      </c>
    </row>
    <row r="51" spans="1:10" x14ac:dyDescent="0.45">
      <c r="A51" s="1">
        <v>44166</v>
      </c>
      <c r="B51">
        <v>232</v>
      </c>
      <c r="C51">
        <v>236.38999899999999</v>
      </c>
      <c r="D51">
        <v>215.41000399999999</v>
      </c>
      <c r="E51">
        <v>224.46000699999999</v>
      </c>
      <c r="F51">
        <v>219.97524999999999</v>
      </c>
      <c r="G51">
        <v>53000800</v>
      </c>
      <c r="I51" s="2">
        <f t="shared" si="0"/>
        <v>-2.9152242181106236E-2</v>
      </c>
      <c r="J51" s="2">
        <f t="shared" si="1"/>
        <v>-2.9585612047463461E-2</v>
      </c>
    </row>
    <row r="52" spans="1:10" x14ac:dyDescent="0.45">
      <c r="A52" s="1">
        <v>44197</v>
      </c>
      <c r="B52">
        <v>226.070007</v>
      </c>
      <c r="C52">
        <v>234.13999899999999</v>
      </c>
      <c r="D52">
        <v>210.66000399999999</v>
      </c>
      <c r="E52">
        <v>227.36000100000001</v>
      </c>
      <c r="F52">
        <v>224.064392</v>
      </c>
      <c r="G52">
        <v>49127600</v>
      </c>
      <c r="I52" s="2">
        <f t="shared" si="0"/>
        <v>1.8589100364700073E-2</v>
      </c>
      <c r="J52" s="2">
        <f t="shared" si="1"/>
        <v>1.8418434807050989E-2</v>
      </c>
    </row>
    <row r="53" spans="1:10" x14ac:dyDescent="0.45">
      <c r="A53" s="1">
        <v>44228</v>
      </c>
      <c r="B53">
        <v>229.16999799999999</v>
      </c>
      <c r="C53">
        <v>237.979996</v>
      </c>
      <c r="D53">
        <v>216.020004</v>
      </c>
      <c r="E53">
        <v>216.13000500000001</v>
      </c>
      <c r="F53">
        <v>212.997162</v>
      </c>
      <c r="G53">
        <v>35056400</v>
      </c>
      <c r="I53" s="2">
        <f t="shared" si="0"/>
        <v>-4.9393078039816296E-2</v>
      </c>
      <c r="J53" s="2">
        <f t="shared" si="1"/>
        <v>-5.0654633153814264E-2</v>
      </c>
    </row>
    <row r="54" spans="1:10" x14ac:dyDescent="0.45">
      <c r="A54" s="1">
        <v>44256</v>
      </c>
      <c r="B54">
        <v>218.55999800000001</v>
      </c>
      <c r="C54">
        <v>242.820007</v>
      </c>
      <c r="D54">
        <v>197.5</v>
      </c>
      <c r="E54">
        <v>239.05999800000001</v>
      </c>
      <c r="F54">
        <v>235.59480300000001</v>
      </c>
      <c r="G54">
        <v>60888700</v>
      </c>
      <c r="I54" s="2">
        <f t="shared" si="0"/>
        <v>0.10609362485308615</v>
      </c>
      <c r="J54" s="2">
        <f t="shared" si="1"/>
        <v>0.1008345512832852</v>
      </c>
    </row>
    <row r="55" spans="1:10" x14ac:dyDescent="0.45">
      <c r="A55" s="1">
        <v>44287</v>
      </c>
      <c r="B55">
        <v>240.05999800000001</v>
      </c>
      <c r="C55">
        <v>255.279999</v>
      </c>
      <c r="D55">
        <v>237.009995</v>
      </c>
      <c r="E55">
        <v>254.770004</v>
      </c>
      <c r="F55">
        <v>251.07707199999999</v>
      </c>
      <c r="G55">
        <v>35034300</v>
      </c>
      <c r="I55" s="2">
        <f t="shared" si="0"/>
        <v>6.5715664364633497E-2</v>
      </c>
      <c r="J55" s="2">
        <f t="shared" si="1"/>
        <v>6.3646558799255945E-2</v>
      </c>
    </row>
    <row r="56" spans="1:10" x14ac:dyDescent="0.45">
      <c r="A56" s="1">
        <v>44317</v>
      </c>
      <c r="B56">
        <v>253.949997</v>
      </c>
      <c r="C56">
        <v>257.52999899999998</v>
      </c>
      <c r="D56">
        <v>240.86999499999999</v>
      </c>
      <c r="E56">
        <v>255.46000699999999</v>
      </c>
      <c r="F56">
        <v>253.06246899999999</v>
      </c>
      <c r="G56">
        <v>43031800</v>
      </c>
      <c r="I56" s="2">
        <f t="shared" si="0"/>
        <v>7.9075201259317662E-3</v>
      </c>
      <c r="J56" s="2">
        <f t="shared" si="1"/>
        <v>7.8764195334500055E-3</v>
      </c>
    </row>
    <row r="57" spans="1:10" x14ac:dyDescent="0.45">
      <c r="A57" s="1">
        <v>44348</v>
      </c>
      <c r="B57">
        <v>256.64001500000001</v>
      </c>
      <c r="C57">
        <v>274.80999800000001</v>
      </c>
      <c r="D57">
        <v>254.949997</v>
      </c>
      <c r="E57">
        <v>270.14001500000001</v>
      </c>
      <c r="F57">
        <v>267.60467499999999</v>
      </c>
      <c r="G57">
        <v>34178800</v>
      </c>
      <c r="I57" s="2">
        <f t="shared" si="0"/>
        <v>5.7464886268852489E-2</v>
      </c>
      <c r="J57" s="2">
        <f t="shared" si="1"/>
        <v>5.5874426913116879E-2</v>
      </c>
    </row>
    <row r="58" spans="1:10" x14ac:dyDescent="0.45">
      <c r="A58" s="1">
        <v>44378</v>
      </c>
      <c r="B58">
        <v>268.63000499999998</v>
      </c>
      <c r="C58">
        <v>289.51001000000002</v>
      </c>
      <c r="D58">
        <v>267.64999399999999</v>
      </c>
      <c r="E58">
        <v>282.79998799999998</v>
      </c>
      <c r="F58">
        <v>281.487122</v>
      </c>
      <c r="G58">
        <v>30186400</v>
      </c>
      <c r="I58" s="2">
        <f t="shared" si="0"/>
        <v>5.1876698342433691E-2</v>
      </c>
      <c r="J58" s="2">
        <f t="shared" si="1"/>
        <v>5.0575900547425508E-2</v>
      </c>
    </row>
    <row r="59" spans="1:10" x14ac:dyDescent="0.45">
      <c r="A59" s="1">
        <v>44409</v>
      </c>
      <c r="B59">
        <v>283.5</v>
      </c>
      <c r="C59">
        <v>292.73001099999999</v>
      </c>
      <c r="D59">
        <v>275</v>
      </c>
      <c r="E59">
        <v>292.17001299999998</v>
      </c>
      <c r="F59">
        <v>290.81362899999999</v>
      </c>
      <c r="G59">
        <v>26119500</v>
      </c>
      <c r="I59" s="2">
        <f t="shared" si="0"/>
        <v>3.3132979348163616E-2</v>
      </c>
      <c r="J59" s="2">
        <f t="shared" si="1"/>
        <v>3.2595913070319872E-2</v>
      </c>
    </row>
    <row r="60" spans="1:10" x14ac:dyDescent="0.45">
      <c r="A60" s="1">
        <v>44440</v>
      </c>
      <c r="B60">
        <v>292.85000600000001</v>
      </c>
      <c r="C60">
        <v>303.72000100000002</v>
      </c>
      <c r="D60">
        <v>265.26998900000001</v>
      </c>
      <c r="E60">
        <v>265.41000400000001</v>
      </c>
      <c r="F60">
        <v>264.17785600000002</v>
      </c>
      <c r="G60">
        <v>34499200</v>
      </c>
      <c r="I60" s="2">
        <f t="shared" si="0"/>
        <v>-9.1590525146948876E-2</v>
      </c>
      <c r="J60" s="2">
        <f t="shared" si="1"/>
        <v>-9.6060038539770576E-2</v>
      </c>
    </row>
    <row r="61" spans="1:10" x14ac:dyDescent="0.45">
      <c r="A61" s="1">
        <v>44470</v>
      </c>
      <c r="B61">
        <v>267.01001000000002</v>
      </c>
      <c r="C61">
        <v>271.77999899999998</v>
      </c>
      <c r="D61">
        <v>259.32000699999998</v>
      </c>
      <c r="E61">
        <v>267.86999500000002</v>
      </c>
      <c r="F61">
        <v>267.86999500000002</v>
      </c>
      <c r="G61">
        <v>13933600</v>
      </c>
      <c r="I61" s="2">
        <f t="shared" si="0"/>
        <v>1.3975959438477625E-2</v>
      </c>
      <c r="J61" s="2">
        <f t="shared" si="1"/>
        <v>1.387919624738255E-2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2134-F2C7-4AC4-8BA1-CC5B2DDE2584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BHP</v>
      </c>
    </row>
    <row r="2" spans="1:13" x14ac:dyDescent="0.45">
      <c r="A2" s="1">
        <v>42675</v>
      </c>
      <c r="B2">
        <v>35.5</v>
      </c>
      <c r="C2">
        <v>39.119999</v>
      </c>
      <c r="D2">
        <v>33.650002000000001</v>
      </c>
      <c r="E2">
        <v>37.540000999999997</v>
      </c>
      <c r="F2">
        <v>29.676945</v>
      </c>
      <c r="G2">
        <v>84099300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https://query1.finance.yahoo.com/v7/finance/download/BHP?period1=1473897600&amp;period2=1634256000&amp;interval=1mo&amp;events=history&amp;includeAdjustedClose=true</v>
      </c>
    </row>
    <row r="3" spans="1:13" x14ac:dyDescent="0.45">
      <c r="A3" s="1">
        <v>42705</v>
      </c>
      <c r="B3">
        <v>37.740001999999997</v>
      </c>
      <c r="C3">
        <v>40.200001</v>
      </c>
      <c r="D3">
        <v>35.270000000000003</v>
      </c>
      <c r="E3">
        <v>35.779998999999997</v>
      </c>
      <c r="F3">
        <v>28.285591</v>
      </c>
      <c r="G3">
        <v>56860800</v>
      </c>
      <c r="I3" s="2">
        <f>F3/F2-1</f>
        <v>-4.6883329803657392E-2</v>
      </c>
      <c r="J3" s="2">
        <f>LN(F3/F2)</f>
        <v>-4.8017958690682309E-2</v>
      </c>
    </row>
    <row r="4" spans="1:13" x14ac:dyDescent="0.45">
      <c r="A4" s="1">
        <v>42736</v>
      </c>
      <c r="B4">
        <v>36.959999000000003</v>
      </c>
      <c r="C4">
        <v>41.790000999999997</v>
      </c>
      <c r="D4">
        <v>36.610000999999997</v>
      </c>
      <c r="E4">
        <v>41.290000999999997</v>
      </c>
      <c r="F4">
        <v>32.641475999999997</v>
      </c>
      <c r="G4">
        <v>51891100</v>
      </c>
      <c r="I4" s="2">
        <f t="shared" ref="I4:I61" si="0">F4/F3-1</f>
        <v>0.15399660555086148</v>
      </c>
      <c r="J4" s="2">
        <f t="shared" ref="J4:J61" si="1">LN(F4/F3)</f>
        <v>0.14323122661785681</v>
      </c>
      <c r="M4" s="5"/>
    </row>
    <row r="5" spans="1:13" x14ac:dyDescent="0.45">
      <c r="A5" s="1">
        <v>42767</v>
      </c>
      <c r="B5">
        <v>41.5</v>
      </c>
      <c r="C5">
        <v>41.68</v>
      </c>
      <c r="D5">
        <v>37.520000000000003</v>
      </c>
      <c r="E5">
        <v>37.82</v>
      </c>
      <c r="F5">
        <v>29.898295999999998</v>
      </c>
      <c r="G5">
        <v>59131400</v>
      </c>
      <c r="I5" s="2">
        <f t="shared" si="0"/>
        <v>-8.4039704577084651E-2</v>
      </c>
      <c r="J5" s="2">
        <f t="shared" si="1"/>
        <v>-8.7782260855625821E-2</v>
      </c>
    </row>
    <row r="6" spans="1:13" x14ac:dyDescent="0.45">
      <c r="A6" s="1">
        <v>42795</v>
      </c>
      <c r="B6">
        <v>38.57</v>
      </c>
      <c r="C6">
        <v>39.119999</v>
      </c>
      <c r="D6">
        <v>35.18</v>
      </c>
      <c r="E6">
        <v>36.32</v>
      </c>
      <c r="F6">
        <v>28.712481</v>
      </c>
      <c r="G6">
        <v>75098400</v>
      </c>
      <c r="I6" s="2">
        <f t="shared" si="0"/>
        <v>-3.9661624863169376E-2</v>
      </c>
      <c r="J6" s="2">
        <f t="shared" si="1"/>
        <v>-4.0469582523792749E-2</v>
      </c>
    </row>
    <row r="7" spans="1:13" x14ac:dyDescent="0.45">
      <c r="A7" s="1">
        <v>42826</v>
      </c>
      <c r="B7">
        <v>36.490001999999997</v>
      </c>
      <c r="C7">
        <v>38.5</v>
      </c>
      <c r="D7">
        <v>34.630001</v>
      </c>
      <c r="E7">
        <v>35.599997999999999</v>
      </c>
      <c r="F7">
        <v>28.745933999999998</v>
      </c>
      <c r="G7">
        <v>60506900</v>
      </c>
      <c r="I7" s="2">
        <f t="shared" si="0"/>
        <v>1.1651030783441652E-3</v>
      </c>
      <c r="J7" s="2">
        <f t="shared" si="1"/>
        <v>1.1644248724879539E-3</v>
      </c>
    </row>
    <row r="8" spans="1:13" x14ac:dyDescent="0.45">
      <c r="A8" s="1">
        <v>42856</v>
      </c>
      <c r="B8">
        <v>35.799999</v>
      </c>
      <c r="C8">
        <v>37.020000000000003</v>
      </c>
      <c r="D8">
        <v>33.369999</v>
      </c>
      <c r="E8">
        <v>35.090000000000003</v>
      </c>
      <c r="F8">
        <v>28.334123999999999</v>
      </c>
      <c r="G8">
        <v>54604300</v>
      </c>
      <c r="I8" s="2">
        <f t="shared" si="0"/>
        <v>-1.4325852136166439E-2</v>
      </c>
      <c r="J8" s="2">
        <f t="shared" si="1"/>
        <v>-1.4429457839593053E-2</v>
      </c>
    </row>
    <row r="9" spans="1:13" x14ac:dyDescent="0.45">
      <c r="A9" s="1">
        <v>42887</v>
      </c>
      <c r="B9">
        <v>35.099997999999999</v>
      </c>
      <c r="C9">
        <v>36.080002</v>
      </c>
      <c r="D9">
        <v>33.419998</v>
      </c>
      <c r="E9">
        <v>35.590000000000003</v>
      </c>
      <c r="F9">
        <v>28.737860000000001</v>
      </c>
      <c r="G9">
        <v>67297300</v>
      </c>
      <c r="I9" s="2">
        <f t="shared" si="0"/>
        <v>1.4249108248414633E-2</v>
      </c>
      <c r="J9" s="2">
        <f t="shared" si="1"/>
        <v>1.4148543881370618E-2</v>
      </c>
    </row>
    <row r="10" spans="1:13" x14ac:dyDescent="0.45">
      <c r="A10" s="1">
        <v>42917</v>
      </c>
      <c r="B10">
        <v>35.939999</v>
      </c>
      <c r="C10">
        <v>41.77</v>
      </c>
      <c r="D10">
        <v>35.919998</v>
      </c>
      <c r="E10">
        <v>41.66</v>
      </c>
      <c r="F10">
        <v>33.639201999999997</v>
      </c>
      <c r="G10">
        <v>52671100</v>
      </c>
      <c r="I10" s="2">
        <f t="shared" si="0"/>
        <v>0.17055347892988548</v>
      </c>
      <c r="J10" s="2">
        <f t="shared" si="1"/>
        <v>0.1574766958670038</v>
      </c>
    </row>
    <row r="11" spans="1:13" x14ac:dyDescent="0.45">
      <c r="A11" s="1">
        <v>42948</v>
      </c>
      <c r="B11">
        <v>41.619999</v>
      </c>
      <c r="C11">
        <v>43.630001</v>
      </c>
      <c r="D11">
        <v>39.669998</v>
      </c>
      <c r="E11">
        <v>43.5</v>
      </c>
      <c r="F11">
        <v>35.124946999999999</v>
      </c>
      <c r="G11">
        <v>52326600</v>
      </c>
      <c r="I11" s="2">
        <f t="shared" si="0"/>
        <v>4.4167070312785661E-2</v>
      </c>
      <c r="J11" s="2">
        <f t="shared" si="1"/>
        <v>4.3219505692402141E-2</v>
      </c>
    </row>
    <row r="12" spans="1:13" x14ac:dyDescent="0.45">
      <c r="A12" s="1">
        <v>42979</v>
      </c>
      <c r="B12">
        <v>43.880001</v>
      </c>
      <c r="C12">
        <v>44.619999</v>
      </c>
      <c r="D12">
        <v>39.919998</v>
      </c>
      <c r="E12">
        <v>40.529998999999997</v>
      </c>
      <c r="F12">
        <v>32.726761000000003</v>
      </c>
      <c r="G12">
        <v>51891100</v>
      </c>
      <c r="I12" s="2">
        <f t="shared" si="0"/>
        <v>-6.8275861028345375E-2</v>
      </c>
      <c r="J12" s="2">
        <f t="shared" si="1"/>
        <v>-7.0718496337545428E-2</v>
      </c>
    </row>
    <row r="13" spans="1:13" x14ac:dyDescent="0.45">
      <c r="A13" s="1">
        <v>43009</v>
      </c>
      <c r="B13">
        <v>40.779998999999997</v>
      </c>
      <c r="C13">
        <v>43.139999000000003</v>
      </c>
      <c r="D13">
        <v>40.189999</v>
      </c>
      <c r="E13">
        <v>40.98</v>
      </c>
      <c r="F13">
        <v>33.741622999999997</v>
      </c>
      <c r="G13">
        <v>51570300</v>
      </c>
      <c r="I13" s="2">
        <f t="shared" si="0"/>
        <v>3.1010157100483937E-2</v>
      </c>
      <c r="J13" s="2">
        <f t="shared" si="1"/>
        <v>3.0539056684145787E-2</v>
      </c>
    </row>
    <row r="14" spans="1:13" x14ac:dyDescent="0.45">
      <c r="A14" s="1">
        <v>43040</v>
      </c>
      <c r="B14">
        <v>42.419998</v>
      </c>
      <c r="C14">
        <v>43.799999</v>
      </c>
      <c r="D14">
        <v>40.720001000000003</v>
      </c>
      <c r="E14">
        <v>41.549999</v>
      </c>
      <c r="F14">
        <v>34.210940999999998</v>
      </c>
      <c r="G14">
        <v>51861800</v>
      </c>
      <c r="I14" s="2">
        <f t="shared" si="0"/>
        <v>1.3909170877761223E-2</v>
      </c>
      <c r="J14" s="2">
        <f t="shared" si="1"/>
        <v>1.3813326085663739E-2</v>
      </c>
    </row>
    <row r="15" spans="1:13" x14ac:dyDescent="0.45">
      <c r="A15" s="1">
        <v>43070</v>
      </c>
      <c r="B15">
        <v>41.669998</v>
      </c>
      <c r="C15">
        <v>46.639999000000003</v>
      </c>
      <c r="D15">
        <v>40.580002</v>
      </c>
      <c r="E15">
        <v>45.990001999999997</v>
      </c>
      <c r="F15">
        <v>37.866695</v>
      </c>
      <c r="G15">
        <v>37427600</v>
      </c>
      <c r="I15" s="2">
        <f t="shared" si="0"/>
        <v>0.10685920624048317</v>
      </c>
      <c r="J15" s="2">
        <f t="shared" si="1"/>
        <v>0.1015264606698594</v>
      </c>
    </row>
    <row r="16" spans="1:13" x14ac:dyDescent="0.45">
      <c r="A16" s="1">
        <v>43101</v>
      </c>
      <c r="B16">
        <v>46.75</v>
      </c>
      <c r="C16">
        <v>50.790000999999997</v>
      </c>
      <c r="D16">
        <v>46.619999</v>
      </c>
      <c r="E16">
        <v>49.02</v>
      </c>
      <c r="F16">
        <v>40.361503999999996</v>
      </c>
      <c r="G16">
        <v>53663900</v>
      </c>
      <c r="I16" s="2">
        <f t="shared" si="0"/>
        <v>6.5883991195957226E-2</v>
      </c>
      <c r="J16" s="2">
        <f t="shared" si="1"/>
        <v>6.3804493551435623E-2</v>
      </c>
      <c r="M16" s="4"/>
    </row>
    <row r="17" spans="1:13" x14ac:dyDescent="0.45">
      <c r="A17" s="1">
        <v>43132</v>
      </c>
      <c r="B17">
        <v>48.759998000000003</v>
      </c>
      <c r="C17">
        <v>50.040000999999997</v>
      </c>
      <c r="D17">
        <v>44.07</v>
      </c>
      <c r="E17">
        <v>46.5</v>
      </c>
      <c r="F17">
        <v>38.286610000000003</v>
      </c>
      <c r="G17">
        <v>67221300</v>
      </c>
      <c r="I17" s="2">
        <f t="shared" si="0"/>
        <v>-5.1407747342616217E-2</v>
      </c>
      <c r="J17" s="2">
        <f t="shared" si="1"/>
        <v>-5.2776232705273027E-2</v>
      </c>
      <c r="M17" s="4"/>
    </row>
    <row r="18" spans="1:13" x14ac:dyDescent="0.45">
      <c r="A18" s="1">
        <v>43160</v>
      </c>
      <c r="B18">
        <v>45.889999000000003</v>
      </c>
      <c r="C18">
        <v>47.07</v>
      </c>
      <c r="D18">
        <v>43.349997999999999</v>
      </c>
      <c r="E18">
        <v>44.43</v>
      </c>
      <c r="F18">
        <v>36.582241000000003</v>
      </c>
      <c r="G18">
        <v>63471900</v>
      </c>
      <c r="I18" s="2">
        <f t="shared" si="0"/>
        <v>-4.4516059269807395E-2</v>
      </c>
      <c r="J18" s="2">
        <f t="shared" si="1"/>
        <v>-4.5537322632803051E-2</v>
      </c>
    </row>
    <row r="19" spans="1:13" x14ac:dyDescent="0.45">
      <c r="A19" s="1">
        <v>43191</v>
      </c>
      <c r="B19">
        <v>44.400002000000001</v>
      </c>
      <c r="C19">
        <v>48.639999000000003</v>
      </c>
      <c r="D19">
        <v>43.099997999999999</v>
      </c>
      <c r="E19">
        <v>46.75</v>
      </c>
      <c r="F19">
        <v>39.437584000000001</v>
      </c>
      <c r="G19">
        <v>52759400</v>
      </c>
      <c r="I19" s="2">
        <f t="shared" si="0"/>
        <v>7.8052708689989592E-2</v>
      </c>
      <c r="J19" s="2">
        <f t="shared" si="1"/>
        <v>7.5156366180162401E-2</v>
      </c>
    </row>
    <row r="20" spans="1:13" x14ac:dyDescent="0.45">
      <c r="A20" s="1">
        <v>43221</v>
      </c>
      <c r="B20">
        <v>46.380001</v>
      </c>
      <c r="C20">
        <v>52.139999000000003</v>
      </c>
      <c r="D20">
        <v>45.689999</v>
      </c>
      <c r="E20">
        <v>49.779998999999997</v>
      </c>
      <c r="F20">
        <v>41.993640999999997</v>
      </c>
      <c r="G20">
        <v>48559000</v>
      </c>
      <c r="I20" s="2">
        <f t="shared" si="0"/>
        <v>6.4812717736461689E-2</v>
      </c>
      <c r="J20" s="2">
        <f t="shared" si="1"/>
        <v>6.2798931806985495E-2</v>
      </c>
    </row>
    <row r="21" spans="1:13" x14ac:dyDescent="0.45">
      <c r="A21" s="1">
        <v>43252</v>
      </c>
      <c r="B21">
        <v>50.310001</v>
      </c>
      <c r="C21">
        <v>52.169998</v>
      </c>
      <c r="D21">
        <v>47.099997999999999</v>
      </c>
      <c r="E21">
        <v>50.009998000000003</v>
      </c>
      <c r="F21">
        <v>42.187668000000002</v>
      </c>
      <c r="G21">
        <v>50655500</v>
      </c>
      <c r="I21" s="2">
        <f t="shared" si="0"/>
        <v>4.6203900252423935E-3</v>
      </c>
      <c r="J21" s="2">
        <f t="shared" si="1"/>
        <v>4.6097487884364744E-3</v>
      </c>
    </row>
    <row r="22" spans="1:13" x14ac:dyDescent="0.45">
      <c r="A22" s="1">
        <v>43282</v>
      </c>
      <c r="B22">
        <v>48.740001999999997</v>
      </c>
      <c r="C22">
        <v>52.619999</v>
      </c>
      <c r="D22">
        <v>47.759998000000003</v>
      </c>
      <c r="E22">
        <v>52.259998000000003</v>
      </c>
      <c r="F22">
        <v>44.085735</v>
      </c>
      <c r="G22">
        <v>49174500</v>
      </c>
      <c r="I22" s="2">
        <f t="shared" si="0"/>
        <v>4.4991038613463985E-2</v>
      </c>
      <c r="J22" s="2">
        <f t="shared" si="1"/>
        <v>4.4008309890496457E-2</v>
      </c>
    </row>
    <row r="23" spans="1:13" x14ac:dyDescent="0.45">
      <c r="A23" s="1">
        <v>43313</v>
      </c>
      <c r="B23">
        <v>51.369999</v>
      </c>
      <c r="C23">
        <v>51.459999000000003</v>
      </c>
      <c r="D23">
        <v>46.330002</v>
      </c>
      <c r="E23">
        <v>48.040000999999997</v>
      </c>
      <c r="F23">
        <v>40.525803000000003</v>
      </c>
      <c r="G23">
        <v>46760100</v>
      </c>
      <c r="I23" s="2">
        <f t="shared" si="0"/>
        <v>-8.0750201851006786E-2</v>
      </c>
      <c r="J23" s="2">
        <f t="shared" si="1"/>
        <v>-8.4197378383055313E-2</v>
      </c>
    </row>
    <row r="24" spans="1:13" x14ac:dyDescent="0.45">
      <c r="A24" s="1">
        <v>43344</v>
      </c>
      <c r="B24">
        <v>47.18</v>
      </c>
      <c r="C24">
        <v>50.259998000000003</v>
      </c>
      <c r="D24">
        <v>43.189999</v>
      </c>
      <c r="E24">
        <v>49.84</v>
      </c>
      <c r="F24">
        <v>42.044257999999999</v>
      </c>
      <c r="G24">
        <v>37023100</v>
      </c>
      <c r="I24" s="2">
        <f t="shared" si="0"/>
        <v>3.7468844232401599E-2</v>
      </c>
      <c r="J24" s="2">
        <f t="shared" si="1"/>
        <v>3.6783943016300648E-2</v>
      </c>
      <c r="M24" s="4"/>
    </row>
    <row r="25" spans="1:13" x14ac:dyDescent="0.45">
      <c r="A25" s="1">
        <v>43374</v>
      </c>
      <c r="B25">
        <v>50.009998000000003</v>
      </c>
      <c r="C25">
        <v>50.84</v>
      </c>
      <c r="D25">
        <v>43.709999000000003</v>
      </c>
      <c r="E25">
        <v>46.18</v>
      </c>
      <c r="F25">
        <v>40.033653000000001</v>
      </c>
      <c r="G25">
        <v>64567900</v>
      </c>
      <c r="I25" s="2">
        <f t="shared" si="0"/>
        <v>-4.7821155507132507E-2</v>
      </c>
      <c r="J25" s="2">
        <f t="shared" si="1"/>
        <v>-4.9002399972345914E-2</v>
      </c>
      <c r="M25" s="4"/>
    </row>
    <row r="26" spans="1:13" x14ac:dyDescent="0.45">
      <c r="A26" s="1">
        <v>43405</v>
      </c>
      <c r="B26">
        <v>47.75</v>
      </c>
      <c r="C26">
        <v>49.099997999999999</v>
      </c>
      <c r="D26">
        <v>43.650002000000001</v>
      </c>
      <c r="E26">
        <v>44.360000999999997</v>
      </c>
      <c r="F26">
        <v>38.455883</v>
      </c>
      <c r="G26">
        <v>54359700</v>
      </c>
      <c r="I26" s="2">
        <f t="shared" si="0"/>
        <v>-3.9411092462633857E-2</v>
      </c>
      <c r="J26" s="2">
        <f t="shared" si="1"/>
        <v>-4.0208737249517436E-2</v>
      </c>
    </row>
    <row r="27" spans="1:13" x14ac:dyDescent="0.45">
      <c r="A27" s="1">
        <v>43435</v>
      </c>
      <c r="B27">
        <v>46.849997999999999</v>
      </c>
      <c r="C27">
        <v>48.720001000000003</v>
      </c>
      <c r="D27">
        <v>43.919998</v>
      </c>
      <c r="E27">
        <v>48.290000999999997</v>
      </c>
      <c r="F27">
        <v>41.862819999999999</v>
      </c>
      <c r="G27">
        <v>79700800</v>
      </c>
      <c r="I27" s="2">
        <f t="shared" si="0"/>
        <v>8.859338894909774E-2</v>
      </c>
      <c r="J27" s="2">
        <f t="shared" si="1"/>
        <v>8.48863940150444E-2</v>
      </c>
    </row>
    <row r="28" spans="1:13" x14ac:dyDescent="0.45">
      <c r="A28" s="1">
        <v>43466</v>
      </c>
      <c r="B28">
        <v>46.639999000000003</v>
      </c>
      <c r="C28">
        <v>51.25</v>
      </c>
      <c r="D28">
        <v>46.209999000000003</v>
      </c>
      <c r="E28">
        <v>51.189999</v>
      </c>
      <c r="F28">
        <v>44.376835</v>
      </c>
      <c r="G28">
        <v>55103700</v>
      </c>
      <c r="I28" s="2">
        <f t="shared" si="0"/>
        <v>6.0053646648744685E-2</v>
      </c>
      <c r="J28" s="2">
        <f t="shared" si="1"/>
        <v>5.8319516889316157E-2</v>
      </c>
    </row>
    <row r="29" spans="1:13" x14ac:dyDescent="0.45">
      <c r="A29" s="1">
        <v>43497</v>
      </c>
      <c r="B29">
        <v>50.919998</v>
      </c>
      <c r="C29">
        <v>54.73</v>
      </c>
      <c r="D29">
        <v>50.240001999999997</v>
      </c>
      <c r="E29">
        <v>52.900002000000001</v>
      </c>
      <c r="F29">
        <v>47.826298000000001</v>
      </c>
      <c r="G29">
        <v>38185000</v>
      </c>
      <c r="I29" s="2">
        <f t="shared" si="0"/>
        <v>7.7731163116973034E-2</v>
      </c>
      <c r="J29" s="2">
        <f t="shared" si="1"/>
        <v>7.4858056521567976E-2</v>
      </c>
    </row>
    <row r="30" spans="1:13" x14ac:dyDescent="0.45">
      <c r="A30" s="1">
        <v>43525</v>
      </c>
      <c r="B30">
        <v>53.009998000000003</v>
      </c>
      <c r="C30">
        <v>54.950001</v>
      </c>
      <c r="D30">
        <v>51.009998000000003</v>
      </c>
      <c r="E30">
        <v>54.669998</v>
      </c>
      <c r="F30">
        <v>49.426537000000003</v>
      </c>
      <c r="G30">
        <v>46008200</v>
      </c>
      <c r="I30" s="2">
        <f t="shared" si="0"/>
        <v>3.3459395080087662E-2</v>
      </c>
      <c r="J30" s="2">
        <f t="shared" si="1"/>
        <v>3.2911810620971392E-2</v>
      </c>
    </row>
    <row r="31" spans="1:13" x14ac:dyDescent="0.45">
      <c r="A31" s="1">
        <v>43556</v>
      </c>
      <c r="B31">
        <v>56.220001000000003</v>
      </c>
      <c r="C31">
        <v>57.25</v>
      </c>
      <c r="D31">
        <v>52.860000999999997</v>
      </c>
      <c r="E31">
        <v>52.950001</v>
      </c>
      <c r="F31">
        <v>48.881641000000002</v>
      </c>
      <c r="G31">
        <v>36097000</v>
      </c>
      <c r="I31" s="2">
        <f t="shared" si="0"/>
        <v>-1.1024361265690175E-2</v>
      </c>
      <c r="J31" s="2">
        <f t="shared" si="1"/>
        <v>-1.1085579882914453E-2</v>
      </c>
    </row>
    <row r="32" spans="1:13" x14ac:dyDescent="0.45">
      <c r="A32" s="1">
        <v>43586</v>
      </c>
      <c r="B32">
        <v>53.099997999999999</v>
      </c>
      <c r="C32">
        <v>53.599997999999999</v>
      </c>
      <c r="D32">
        <v>50.209999000000003</v>
      </c>
      <c r="E32">
        <v>51.91</v>
      </c>
      <c r="F32">
        <v>47.921551000000001</v>
      </c>
      <c r="G32">
        <v>43070700</v>
      </c>
      <c r="I32" s="2">
        <f t="shared" si="0"/>
        <v>-1.9641116385597623E-2</v>
      </c>
      <c r="J32" s="2">
        <f t="shared" si="1"/>
        <v>-1.9836566585420452E-2</v>
      </c>
    </row>
    <row r="33" spans="1:10" x14ac:dyDescent="0.45">
      <c r="A33" s="1">
        <v>43617</v>
      </c>
      <c r="B33">
        <v>51.790000999999997</v>
      </c>
      <c r="C33">
        <v>58.490001999999997</v>
      </c>
      <c r="D33">
        <v>51.75</v>
      </c>
      <c r="E33">
        <v>58.110000999999997</v>
      </c>
      <c r="F33">
        <v>53.645180000000003</v>
      </c>
      <c r="G33">
        <v>37797900</v>
      </c>
      <c r="I33" s="2">
        <f t="shared" si="0"/>
        <v>0.11943747396656668</v>
      </c>
      <c r="J33" s="2">
        <f t="shared" si="1"/>
        <v>0.11282630374752328</v>
      </c>
    </row>
    <row r="34" spans="1:10" x14ac:dyDescent="0.45">
      <c r="A34" s="1">
        <v>43647</v>
      </c>
      <c r="B34">
        <v>58.919998</v>
      </c>
      <c r="C34">
        <v>59.02</v>
      </c>
      <c r="D34">
        <v>54.32</v>
      </c>
      <c r="E34">
        <v>54.93</v>
      </c>
      <c r="F34">
        <v>50.709510999999999</v>
      </c>
      <c r="G34">
        <v>33745500</v>
      </c>
      <c r="I34" s="2">
        <f t="shared" si="0"/>
        <v>-5.4723816752968335E-2</v>
      </c>
      <c r="J34" s="2">
        <f t="shared" si="1"/>
        <v>-5.6278136783003987E-2</v>
      </c>
    </row>
    <row r="35" spans="1:10" x14ac:dyDescent="0.45">
      <c r="A35" s="1">
        <v>43678</v>
      </c>
      <c r="B35">
        <v>53.73</v>
      </c>
      <c r="C35">
        <v>54.369999</v>
      </c>
      <c r="D35">
        <v>46.610000999999997</v>
      </c>
      <c r="E35">
        <v>49.16</v>
      </c>
      <c r="F35">
        <v>45.382843000000001</v>
      </c>
      <c r="G35">
        <v>48972200</v>
      </c>
      <c r="I35" s="2">
        <f t="shared" si="0"/>
        <v>-0.10504277984459365</v>
      </c>
      <c r="J35" s="2">
        <f t="shared" si="1"/>
        <v>-0.11097936055871956</v>
      </c>
    </row>
    <row r="36" spans="1:10" x14ac:dyDescent="0.45">
      <c r="A36" s="1">
        <v>43709</v>
      </c>
      <c r="B36">
        <v>48.209999000000003</v>
      </c>
      <c r="C36">
        <v>52.389999000000003</v>
      </c>
      <c r="D36">
        <v>48.209999000000003</v>
      </c>
      <c r="E36">
        <v>49.380001</v>
      </c>
      <c r="F36">
        <v>45.585945000000002</v>
      </c>
      <c r="G36">
        <v>36492700</v>
      </c>
      <c r="I36" s="2">
        <f t="shared" si="0"/>
        <v>4.4753035855422674E-3</v>
      </c>
      <c r="J36" s="2">
        <f t="shared" si="1"/>
        <v>4.4653191921621609E-3</v>
      </c>
    </row>
    <row r="37" spans="1:10" x14ac:dyDescent="0.45">
      <c r="A37" s="1">
        <v>43739</v>
      </c>
      <c r="B37">
        <v>49.459999000000003</v>
      </c>
      <c r="C37">
        <v>50.060001</v>
      </c>
      <c r="D37">
        <v>46.84</v>
      </c>
      <c r="E37">
        <v>48.91</v>
      </c>
      <c r="F37">
        <v>46.593964</v>
      </c>
      <c r="G37">
        <v>36206300</v>
      </c>
      <c r="I37" s="2">
        <f t="shared" si="0"/>
        <v>2.2112495419366551E-2</v>
      </c>
      <c r="J37" s="2">
        <f t="shared" si="1"/>
        <v>2.187155951969463E-2</v>
      </c>
    </row>
    <row r="38" spans="1:10" x14ac:dyDescent="0.45">
      <c r="A38" s="1">
        <v>43770</v>
      </c>
      <c r="B38">
        <v>49.25</v>
      </c>
      <c r="C38">
        <v>52.349997999999999</v>
      </c>
      <c r="D38">
        <v>49.18</v>
      </c>
      <c r="E38">
        <v>51.529998999999997</v>
      </c>
      <c r="F38">
        <v>49.089893000000004</v>
      </c>
      <c r="G38">
        <v>31320200</v>
      </c>
      <c r="I38" s="2">
        <f t="shared" si="0"/>
        <v>5.3567646659125279E-2</v>
      </c>
      <c r="J38" s="2">
        <f t="shared" si="1"/>
        <v>5.2182163552449846E-2</v>
      </c>
    </row>
    <row r="39" spans="1:10" x14ac:dyDescent="0.45">
      <c r="A39" s="1">
        <v>43800</v>
      </c>
      <c r="B39">
        <v>51.470001000000003</v>
      </c>
      <c r="C39">
        <v>55.779998999999997</v>
      </c>
      <c r="D39">
        <v>50.439999</v>
      </c>
      <c r="E39">
        <v>54.709999000000003</v>
      </c>
      <c r="F39">
        <v>52.119312000000001</v>
      </c>
      <c r="G39">
        <v>26705700</v>
      </c>
      <c r="I39" s="2">
        <f t="shared" si="0"/>
        <v>6.1711664354208162E-2</v>
      </c>
      <c r="J39" s="2">
        <f t="shared" si="1"/>
        <v>5.9882383464943775E-2</v>
      </c>
    </row>
    <row r="40" spans="1:10" x14ac:dyDescent="0.45">
      <c r="A40" s="1">
        <v>43831</v>
      </c>
      <c r="B40">
        <v>55.220001000000003</v>
      </c>
      <c r="C40">
        <v>56.779998999999997</v>
      </c>
      <c r="D40">
        <v>51.009998000000003</v>
      </c>
      <c r="E40">
        <v>51.110000999999997</v>
      </c>
      <c r="F40">
        <v>48.689785000000001</v>
      </c>
      <c r="G40">
        <v>43919100</v>
      </c>
      <c r="I40" s="2">
        <f t="shared" si="0"/>
        <v>-6.5801463380790626E-2</v>
      </c>
      <c r="J40" s="2">
        <f t="shared" si="1"/>
        <v>-6.806629736878235E-2</v>
      </c>
    </row>
    <row r="41" spans="1:10" x14ac:dyDescent="0.45">
      <c r="A41" s="1">
        <v>43862</v>
      </c>
      <c r="B41">
        <v>50.959999000000003</v>
      </c>
      <c r="C41">
        <v>53</v>
      </c>
      <c r="D41">
        <v>42.57</v>
      </c>
      <c r="E41">
        <v>43.310001</v>
      </c>
      <c r="F41">
        <v>41.259140000000002</v>
      </c>
      <c r="G41">
        <v>47861500</v>
      </c>
      <c r="I41" s="2">
        <f t="shared" si="0"/>
        <v>-0.15261199037950157</v>
      </c>
      <c r="J41" s="2">
        <f t="shared" si="1"/>
        <v>-0.16559659049977021</v>
      </c>
    </row>
    <row r="42" spans="1:10" x14ac:dyDescent="0.45">
      <c r="A42" s="1">
        <v>43891</v>
      </c>
      <c r="B42">
        <v>43.41</v>
      </c>
      <c r="C42">
        <v>45.82</v>
      </c>
      <c r="D42">
        <v>29.780000999999999</v>
      </c>
      <c r="E42">
        <v>36.689999</v>
      </c>
      <c r="F42">
        <v>34.952613999999997</v>
      </c>
      <c r="G42">
        <v>138359800</v>
      </c>
      <c r="I42" s="2">
        <f t="shared" si="0"/>
        <v>-0.15285161057646879</v>
      </c>
      <c r="J42" s="2">
        <f t="shared" si="1"/>
        <v>-0.16587940555018701</v>
      </c>
    </row>
    <row r="43" spans="1:10" x14ac:dyDescent="0.45">
      <c r="A43" s="1">
        <v>43922</v>
      </c>
      <c r="B43">
        <v>36.340000000000003</v>
      </c>
      <c r="C43">
        <v>42.27</v>
      </c>
      <c r="D43">
        <v>35.68</v>
      </c>
      <c r="E43">
        <v>40.68</v>
      </c>
      <c r="F43">
        <v>39.886313999999999</v>
      </c>
      <c r="G43">
        <v>60253900</v>
      </c>
      <c r="I43" s="2">
        <f t="shared" si="0"/>
        <v>0.14115396347752429</v>
      </c>
      <c r="J43" s="2">
        <f t="shared" si="1"/>
        <v>0.13203999909269007</v>
      </c>
    </row>
    <row r="44" spans="1:10" x14ac:dyDescent="0.45">
      <c r="A44" s="1">
        <v>43952</v>
      </c>
      <c r="B44">
        <v>38.830002</v>
      </c>
      <c r="C44">
        <v>47.490001999999997</v>
      </c>
      <c r="D44">
        <v>38.32</v>
      </c>
      <c r="E44">
        <v>47.099997999999999</v>
      </c>
      <c r="F44">
        <v>46.181057000000003</v>
      </c>
      <c r="G44">
        <v>47727900</v>
      </c>
      <c r="I44" s="2">
        <f t="shared" si="0"/>
        <v>0.15781711491315042</v>
      </c>
      <c r="J44" s="2">
        <f t="shared" si="1"/>
        <v>0.14653643482432621</v>
      </c>
    </row>
    <row r="45" spans="1:10" x14ac:dyDescent="0.45">
      <c r="A45" s="1">
        <v>43983</v>
      </c>
      <c r="B45">
        <v>47.34</v>
      </c>
      <c r="C45">
        <v>52.860000999999997</v>
      </c>
      <c r="D45">
        <v>47.169998</v>
      </c>
      <c r="E45">
        <v>49.73</v>
      </c>
      <c r="F45">
        <v>48.759746999999997</v>
      </c>
      <c r="G45">
        <v>43431000</v>
      </c>
      <c r="I45" s="2">
        <f t="shared" si="0"/>
        <v>5.583869593976587E-2</v>
      </c>
      <c r="J45" s="2">
        <f t="shared" si="1"/>
        <v>5.4335423559551718E-2</v>
      </c>
    </row>
    <row r="46" spans="1:10" x14ac:dyDescent="0.45">
      <c r="A46" s="1">
        <v>44013</v>
      </c>
      <c r="B46">
        <v>49.48</v>
      </c>
      <c r="C46">
        <v>54.450001</v>
      </c>
      <c r="D46">
        <v>49.040000999999997</v>
      </c>
      <c r="E46">
        <v>52.84</v>
      </c>
      <c r="F46">
        <v>51.809066999999999</v>
      </c>
      <c r="G46">
        <v>44844300</v>
      </c>
      <c r="I46" s="2">
        <f t="shared" si="0"/>
        <v>6.2537650164591785E-2</v>
      </c>
      <c r="J46" s="2">
        <f t="shared" si="1"/>
        <v>6.0660056637641714E-2</v>
      </c>
    </row>
    <row r="47" spans="1:10" x14ac:dyDescent="0.45">
      <c r="A47" s="1">
        <v>44044</v>
      </c>
      <c r="B47">
        <v>53.48</v>
      </c>
      <c r="C47">
        <v>58.349997999999999</v>
      </c>
      <c r="D47">
        <v>53.25</v>
      </c>
      <c r="E47">
        <v>55.060001</v>
      </c>
      <c r="F47">
        <v>53.985756000000002</v>
      </c>
      <c r="G47">
        <v>36370700</v>
      </c>
      <c r="I47" s="2">
        <f t="shared" si="0"/>
        <v>4.2013669151772293E-2</v>
      </c>
      <c r="J47" s="2">
        <f t="shared" si="1"/>
        <v>4.1155061433013777E-2</v>
      </c>
    </row>
    <row r="48" spans="1:10" x14ac:dyDescent="0.45">
      <c r="A48" s="1">
        <v>44075</v>
      </c>
      <c r="B48">
        <v>56.139999000000003</v>
      </c>
      <c r="C48">
        <v>56.950001</v>
      </c>
      <c r="D48">
        <v>51.43</v>
      </c>
      <c r="E48">
        <v>51.709999000000003</v>
      </c>
      <c r="F48">
        <v>50.701115000000001</v>
      </c>
      <c r="G48">
        <v>47001000</v>
      </c>
      <c r="I48" s="2">
        <f t="shared" si="0"/>
        <v>-6.0842734146392297E-2</v>
      </c>
      <c r="J48" s="2">
        <f t="shared" si="1"/>
        <v>-6.277233152525144E-2</v>
      </c>
    </row>
    <row r="49" spans="1:10" x14ac:dyDescent="0.45">
      <c r="A49" s="1">
        <v>44105</v>
      </c>
      <c r="B49">
        <v>51.860000999999997</v>
      </c>
      <c r="C49">
        <v>53.18</v>
      </c>
      <c r="D49">
        <v>46.900002000000001</v>
      </c>
      <c r="E49">
        <v>48.110000999999997</v>
      </c>
      <c r="F49">
        <v>48.110000999999997</v>
      </c>
      <c r="G49">
        <v>48516800</v>
      </c>
      <c r="I49" s="2">
        <f t="shared" si="0"/>
        <v>-5.110566108851855E-2</v>
      </c>
      <c r="J49" s="2">
        <f t="shared" si="1"/>
        <v>-5.2457825968706739E-2</v>
      </c>
    </row>
    <row r="50" spans="1:10" x14ac:dyDescent="0.45">
      <c r="A50" s="1">
        <v>44136</v>
      </c>
      <c r="B50">
        <v>48.450001</v>
      </c>
      <c r="C50">
        <v>57.93</v>
      </c>
      <c r="D50">
        <v>47.939999</v>
      </c>
      <c r="E50">
        <v>55.790000999999997</v>
      </c>
      <c r="F50">
        <v>55.790000999999997</v>
      </c>
      <c r="G50">
        <v>41292200</v>
      </c>
      <c r="I50" s="2">
        <f t="shared" si="0"/>
        <v>0.15963416837176947</v>
      </c>
      <c r="J50" s="2">
        <f t="shared" si="1"/>
        <v>0.14810458328473441</v>
      </c>
    </row>
    <row r="51" spans="1:10" x14ac:dyDescent="0.45">
      <c r="A51" s="1">
        <v>44166</v>
      </c>
      <c r="B51">
        <v>57.209999000000003</v>
      </c>
      <c r="C51">
        <v>66.790001000000004</v>
      </c>
      <c r="D51">
        <v>57.189999</v>
      </c>
      <c r="E51">
        <v>65.339995999999999</v>
      </c>
      <c r="F51">
        <v>65.339995999999999</v>
      </c>
      <c r="G51">
        <v>42988500</v>
      </c>
      <c r="I51" s="2">
        <f t="shared" si="0"/>
        <v>0.17117753770966959</v>
      </c>
      <c r="J51" s="2">
        <f t="shared" si="1"/>
        <v>0.15800968517288325</v>
      </c>
    </row>
    <row r="52" spans="1:10" x14ac:dyDescent="0.45">
      <c r="A52" s="1">
        <v>44197</v>
      </c>
      <c r="B52">
        <v>68</v>
      </c>
      <c r="C52">
        <v>74.410004000000001</v>
      </c>
      <c r="D52">
        <v>66.580001999999993</v>
      </c>
      <c r="E52">
        <v>66.779999000000004</v>
      </c>
      <c r="F52">
        <v>66.779999000000004</v>
      </c>
      <c r="G52">
        <v>55534300</v>
      </c>
      <c r="I52" s="2">
        <f t="shared" si="0"/>
        <v>2.2038614755960584E-2</v>
      </c>
      <c r="J52" s="2">
        <f t="shared" si="1"/>
        <v>2.1799274586285965E-2</v>
      </c>
    </row>
    <row r="53" spans="1:10" x14ac:dyDescent="0.45">
      <c r="A53" s="1">
        <v>44228</v>
      </c>
      <c r="B53">
        <v>68.830001999999993</v>
      </c>
      <c r="C53">
        <v>80.489998</v>
      </c>
      <c r="D53">
        <v>66.410004000000001</v>
      </c>
      <c r="E53">
        <v>75.910004000000001</v>
      </c>
      <c r="F53">
        <v>75.910004000000001</v>
      </c>
      <c r="G53">
        <v>50017300</v>
      </c>
      <c r="I53" s="2">
        <f t="shared" si="0"/>
        <v>0.13671765703380734</v>
      </c>
      <c r="J53" s="2">
        <f t="shared" si="1"/>
        <v>0.12814486118169005</v>
      </c>
    </row>
    <row r="54" spans="1:10" x14ac:dyDescent="0.45">
      <c r="A54" s="1">
        <v>44256</v>
      </c>
      <c r="B54">
        <v>77.010002</v>
      </c>
      <c r="C54">
        <v>81.819999999999993</v>
      </c>
      <c r="D54">
        <v>66.330001999999993</v>
      </c>
      <c r="E54">
        <v>69.389999000000003</v>
      </c>
      <c r="F54">
        <v>69.389999000000003</v>
      </c>
      <c r="G54">
        <v>65208000</v>
      </c>
      <c r="I54" s="2">
        <f t="shared" si="0"/>
        <v>-8.5891248273415988E-2</v>
      </c>
      <c r="J54" s="2">
        <f t="shared" si="1"/>
        <v>-8.980573022249623E-2</v>
      </c>
    </row>
    <row r="55" spans="1:10" x14ac:dyDescent="0.45">
      <c r="A55" s="1">
        <v>44287</v>
      </c>
      <c r="B55">
        <v>69.769997000000004</v>
      </c>
      <c r="C55">
        <v>76.110000999999997</v>
      </c>
      <c r="D55">
        <v>68.510002</v>
      </c>
      <c r="E55">
        <v>72.760002</v>
      </c>
      <c r="F55">
        <v>72.760002</v>
      </c>
      <c r="G55">
        <v>39724700</v>
      </c>
      <c r="I55" s="2">
        <f t="shared" si="0"/>
        <v>4.8566119737226021E-2</v>
      </c>
      <c r="J55" s="2">
        <f t="shared" si="1"/>
        <v>4.7423630637392668E-2</v>
      </c>
    </row>
    <row r="56" spans="1:10" x14ac:dyDescent="0.45">
      <c r="A56" s="1">
        <v>44317</v>
      </c>
      <c r="B56">
        <v>73.430000000000007</v>
      </c>
      <c r="C56">
        <v>82.07</v>
      </c>
      <c r="D56">
        <v>71.730002999999996</v>
      </c>
      <c r="E56">
        <v>74.110000999999997</v>
      </c>
      <c r="F56">
        <v>74.110000999999997</v>
      </c>
      <c r="G56">
        <v>39104700</v>
      </c>
      <c r="I56" s="2">
        <f t="shared" si="0"/>
        <v>1.8554136378390984E-2</v>
      </c>
      <c r="J56" s="2">
        <f t="shared" si="1"/>
        <v>1.8384108319171401E-2</v>
      </c>
    </row>
    <row r="57" spans="1:10" x14ac:dyDescent="0.45">
      <c r="A57" s="1">
        <v>44348</v>
      </c>
      <c r="B57">
        <v>76.129997000000003</v>
      </c>
      <c r="C57">
        <v>76.580001999999993</v>
      </c>
      <c r="D57">
        <v>68.540001000000004</v>
      </c>
      <c r="E57">
        <v>72.830001999999993</v>
      </c>
      <c r="F57">
        <v>72.830001999999993</v>
      </c>
      <c r="G57">
        <v>33939400</v>
      </c>
      <c r="I57" s="2">
        <f t="shared" si="0"/>
        <v>-1.727160953620821E-2</v>
      </c>
      <c r="J57" s="2">
        <f t="shared" si="1"/>
        <v>-1.742250376568864E-2</v>
      </c>
    </row>
    <row r="58" spans="1:10" x14ac:dyDescent="0.45">
      <c r="A58" s="1">
        <v>44378</v>
      </c>
      <c r="B58">
        <v>73.220000999999996</v>
      </c>
      <c r="C58">
        <v>80.5</v>
      </c>
      <c r="D58">
        <v>71.809997999999993</v>
      </c>
      <c r="E58">
        <v>78.559997999999993</v>
      </c>
      <c r="F58">
        <v>78.559997999999993</v>
      </c>
      <c r="G58">
        <v>32733900</v>
      </c>
      <c r="I58" s="2">
        <f t="shared" si="0"/>
        <v>7.8676312544931681E-2</v>
      </c>
      <c r="J58" s="2">
        <f t="shared" si="1"/>
        <v>7.5734652896927199E-2</v>
      </c>
    </row>
    <row r="59" spans="1:10" x14ac:dyDescent="0.45">
      <c r="A59" s="1">
        <v>44409</v>
      </c>
      <c r="B59">
        <v>79.709998999999996</v>
      </c>
      <c r="C59">
        <v>80.300003000000004</v>
      </c>
      <c r="D59">
        <v>62.540000999999997</v>
      </c>
      <c r="E59">
        <v>66.139999000000003</v>
      </c>
      <c r="F59">
        <v>66.139999000000003</v>
      </c>
      <c r="G59">
        <v>73828600</v>
      </c>
      <c r="I59" s="2">
        <f t="shared" si="0"/>
        <v>-0.15809571430997227</v>
      </c>
      <c r="J59" s="2">
        <f t="shared" si="1"/>
        <v>-0.17208894615375853</v>
      </c>
    </row>
    <row r="60" spans="1:10" x14ac:dyDescent="0.45">
      <c r="A60" s="1">
        <v>44440</v>
      </c>
      <c r="B60">
        <v>65.010002</v>
      </c>
      <c r="C60">
        <v>65.550003000000004</v>
      </c>
      <c r="D60">
        <v>52.310001</v>
      </c>
      <c r="E60">
        <v>53.52</v>
      </c>
      <c r="F60">
        <v>53.52</v>
      </c>
      <c r="G60">
        <v>94323000</v>
      </c>
      <c r="I60" s="2">
        <f t="shared" si="0"/>
        <v>-0.19080736605393656</v>
      </c>
      <c r="J60" s="2">
        <f t="shared" si="1"/>
        <v>-0.21171827661422996</v>
      </c>
    </row>
    <row r="61" spans="1:10" x14ac:dyDescent="0.45">
      <c r="A61" s="1">
        <v>44470</v>
      </c>
      <c r="B61">
        <v>53.509998000000003</v>
      </c>
      <c r="C61">
        <v>57.810001</v>
      </c>
      <c r="D61">
        <v>52.43</v>
      </c>
      <c r="E61">
        <v>57.650002000000001</v>
      </c>
      <c r="F61">
        <v>57.650002000000001</v>
      </c>
      <c r="G61">
        <v>29900400</v>
      </c>
      <c r="I61" s="2">
        <f t="shared" si="0"/>
        <v>7.7167451420029787E-2</v>
      </c>
      <c r="J61" s="2">
        <f t="shared" si="1"/>
        <v>7.433486558720187E-2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BCEE-6E1D-4BC9-B2F6-114F3E59A70E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BRK-A</v>
      </c>
    </row>
    <row r="2" spans="1:13" x14ac:dyDescent="0.45">
      <c r="A2" s="1">
        <v>42675</v>
      </c>
      <c r="B2">
        <v>216798</v>
      </c>
      <c r="C2">
        <v>238590</v>
      </c>
      <c r="D2">
        <v>213680</v>
      </c>
      <c r="E2">
        <v>237000</v>
      </c>
      <c r="F2">
        <v>237000</v>
      </c>
      <c r="G2">
        <v>113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https://query1.finance.yahoo.com/v7/finance/download/BRK-A?period1=1473897600&amp;period2=1634256000&amp;interval=1mo&amp;events=history&amp;includeAdjustedClose=true</v>
      </c>
    </row>
    <row r="3" spans="1:13" x14ac:dyDescent="0.45">
      <c r="A3" s="1">
        <v>42705</v>
      </c>
      <c r="B3">
        <v>236361</v>
      </c>
      <c r="C3">
        <v>250786</v>
      </c>
      <c r="D3">
        <v>236340</v>
      </c>
      <c r="E3">
        <v>244121</v>
      </c>
      <c r="F3">
        <v>244121</v>
      </c>
      <c r="G3">
        <v>69</v>
      </c>
      <c r="I3" s="2">
        <f>F3/F2-1</f>
        <v>3.0046413502109681E-2</v>
      </c>
      <c r="J3" s="2">
        <f>LN(F3/F2)</f>
        <v>2.9603862878832307E-2</v>
      </c>
    </row>
    <row r="4" spans="1:13" x14ac:dyDescent="0.45">
      <c r="A4" s="1">
        <v>42736</v>
      </c>
      <c r="B4">
        <v>246382</v>
      </c>
      <c r="C4">
        <v>247738</v>
      </c>
      <c r="D4">
        <v>237984</v>
      </c>
      <c r="E4">
        <v>245980</v>
      </c>
      <c r="F4">
        <v>245980</v>
      </c>
      <c r="G4">
        <v>51</v>
      </c>
      <c r="I4" s="2">
        <f t="shared" ref="I4:I61" si="0">F4/F3-1</f>
        <v>7.6150761302795633E-3</v>
      </c>
      <c r="J4" s="2">
        <f t="shared" ref="J4:J61" si="1">LN(F4/F3)</f>
        <v>7.5862278003008292E-3</v>
      </c>
      <c r="M4" s="5"/>
    </row>
    <row r="5" spans="1:13" x14ac:dyDescent="0.45">
      <c r="A5" s="1">
        <v>42767</v>
      </c>
      <c r="B5">
        <v>247700</v>
      </c>
      <c r="C5">
        <v>258270</v>
      </c>
      <c r="D5">
        <v>243370</v>
      </c>
      <c r="E5">
        <v>257100</v>
      </c>
      <c r="F5">
        <v>257100</v>
      </c>
      <c r="G5">
        <v>82</v>
      </c>
      <c r="I5" s="2">
        <f t="shared" si="0"/>
        <v>4.5206927392470897E-2</v>
      </c>
      <c r="J5" s="2">
        <f t="shared" si="1"/>
        <v>4.4214882457579326E-2</v>
      </c>
    </row>
    <row r="6" spans="1:13" x14ac:dyDescent="0.45">
      <c r="A6" s="1">
        <v>42795</v>
      </c>
      <c r="B6">
        <v>261815</v>
      </c>
      <c r="C6">
        <v>266445</v>
      </c>
      <c r="D6">
        <v>248810</v>
      </c>
      <c r="E6">
        <v>249850</v>
      </c>
      <c r="F6">
        <v>249850</v>
      </c>
      <c r="G6">
        <v>86</v>
      </c>
      <c r="I6" s="2">
        <f t="shared" si="0"/>
        <v>-2.8199144301828127E-2</v>
      </c>
      <c r="J6" s="2">
        <f t="shared" si="1"/>
        <v>-2.8604376481629824E-2</v>
      </c>
    </row>
    <row r="7" spans="1:13" x14ac:dyDescent="0.45">
      <c r="A7" s="1">
        <v>42826</v>
      </c>
      <c r="B7">
        <v>250121</v>
      </c>
      <c r="C7">
        <v>253390</v>
      </c>
      <c r="D7">
        <v>243600</v>
      </c>
      <c r="E7">
        <v>247780</v>
      </c>
      <c r="F7">
        <v>247780</v>
      </c>
      <c r="G7">
        <v>47</v>
      </c>
      <c r="I7" s="2">
        <f t="shared" si="0"/>
        <v>-8.2849709825895124E-3</v>
      </c>
      <c r="J7" s="2">
        <f t="shared" si="1"/>
        <v>-8.3194821026211854E-3</v>
      </c>
    </row>
    <row r="8" spans="1:13" x14ac:dyDescent="0.45">
      <c r="A8" s="1">
        <v>42856</v>
      </c>
      <c r="B8">
        <v>248460</v>
      </c>
      <c r="C8">
        <v>252000</v>
      </c>
      <c r="D8">
        <v>242180</v>
      </c>
      <c r="E8">
        <v>248440</v>
      </c>
      <c r="F8">
        <v>248440</v>
      </c>
      <c r="G8">
        <v>71</v>
      </c>
      <c r="I8" s="2">
        <f t="shared" si="0"/>
        <v>2.6636532407782187E-3</v>
      </c>
      <c r="J8" s="2">
        <f t="shared" si="1"/>
        <v>2.6601120035095482E-3</v>
      </c>
    </row>
    <row r="9" spans="1:13" x14ac:dyDescent="0.45">
      <c r="A9" s="1">
        <v>42887</v>
      </c>
      <c r="B9">
        <v>248530</v>
      </c>
      <c r="C9">
        <v>257945</v>
      </c>
      <c r="D9">
        <v>247610</v>
      </c>
      <c r="E9">
        <v>254700</v>
      </c>
      <c r="F9">
        <v>254700</v>
      </c>
      <c r="G9">
        <v>81</v>
      </c>
      <c r="I9" s="2">
        <f t="shared" si="0"/>
        <v>2.5197230719690822E-2</v>
      </c>
      <c r="J9" s="2">
        <f t="shared" si="1"/>
        <v>2.4885014294309046E-2</v>
      </c>
    </row>
    <row r="10" spans="1:13" x14ac:dyDescent="0.45">
      <c r="A10" s="1">
        <v>42917</v>
      </c>
      <c r="B10">
        <v>254990</v>
      </c>
      <c r="C10">
        <v>263441</v>
      </c>
      <c r="D10">
        <v>252254</v>
      </c>
      <c r="E10">
        <v>262786</v>
      </c>
      <c r="F10">
        <v>262786</v>
      </c>
      <c r="G10">
        <v>64</v>
      </c>
      <c r="I10" s="2">
        <f t="shared" si="0"/>
        <v>3.1747153513937976E-2</v>
      </c>
      <c r="J10" s="2">
        <f t="shared" si="1"/>
        <v>3.125363075548402E-2</v>
      </c>
    </row>
    <row r="11" spans="1:13" x14ac:dyDescent="0.45">
      <c r="A11" s="1">
        <v>42948</v>
      </c>
      <c r="B11">
        <v>263929</v>
      </c>
      <c r="C11">
        <v>272857</v>
      </c>
      <c r="D11">
        <v>262700</v>
      </c>
      <c r="E11">
        <v>271450</v>
      </c>
      <c r="F11">
        <v>271450</v>
      </c>
      <c r="G11">
        <v>64</v>
      </c>
      <c r="I11" s="2">
        <f t="shared" si="0"/>
        <v>3.2969792911342388E-2</v>
      </c>
      <c r="J11" s="2">
        <f t="shared" si="1"/>
        <v>3.2437947610564836E-2</v>
      </c>
    </row>
    <row r="12" spans="1:13" x14ac:dyDescent="0.45">
      <c r="A12" s="1">
        <v>42979</v>
      </c>
      <c r="B12">
        <v>272800</v>
      </c>
      <c r="C12">
        <v>275945</v>
      </c>
      <c r="D12">
        <v>259040</v>
      </c>
      <c r="E12">
        <v>274740</v>
      </c>
      <c r="F12">
        <v>274740</v>
      </c>
      <c r="G12">
        <v>58</v>
      </c>
      <c r="I12" s="2">
        <f t="shared" si="0"/>
        <v>1.2120095781911866E-2</v>
      </c>
      <c r="J12" s="2">
        <f t="shared" si="1"/>
        <v>1.2047235545598908E-2</v>
      </c>
    </row>
    <row r="13" spans="1:13" x14ac:dyDescent="0.45">
      <c r="A13" s="1">
        <v>43009</v>
      </c>
      <c r="B13">
        <v>274999</v>
      </c>
      <c r="C13">
        <v>285950</v>
      </c>
      <c r="D13">
        <v>274500</v>
      </c>
      <c r="E13">
        <v>280470</v>
      </c>
      <c r="F13">
        <v>280470</v>
      </c>
      <c r="G13">
        <v>47</v>
      </c>
      <c r="I13" s="2">
        <f t="shared" si="0"/>
        <v>2.0856082113998697E-2</v>
      </c>
      <c r="J13" s="2">
        <f t="shared" si="1"/>
        <v>2.0641571474274915E-2</v>
      </c>
    </row>
    <row r="14" spans="1:13" x14ac:dyDescent="0.45">
      <c r="A14" s="1">
        <v>43040</v>
      </c>
      <c r="B14">
        <v>282200</v>
      </c>
      <c r="C14">
        <v>291500</v>
      </c>
      <c r="D14">
        <v>270250</v>
      </c>
      <c r="E14">
        <v>291500</v>
      </c>
      <c r="F14">
        <v>291500</v>
      </c>
      <c r="G14">
        <v>58</v>
      </c>
      <c r="I14" s="2">
        <f t="shared" si="0"/>
        <v>3.9326844225763935E-2</v>
      </c>
      <c r="J14" s="2">
        <f t="shared" si="1"/>
        <v>3.8573238419213111E-2</v>
      </c>
    </row>
    <row r="15" spans="1:13" x14ac:dyDescent="0.45">
      <c r="A15" s="1">
        <v>43070</v>
      </c>
      <c r="B15">
        <v>290634</v>
      </c>
      <c r="C15">
        <v>301000</v>
      </c>
      <c r="D15">
        <v>284750</v>
      </c>
      <c r="E15">
        <v>297600</v>
      </c>
      <c r="F15">
        <v>297600</v>
      </c>
      <c r="G15">
        <v>60</v>
      </c>
      <c r="I15" s="2">
        <f t="shared" si="0"/>
        <v>2.0926243567753078E-2</v>
      </c>
      <c r="J15" s="2">
        <f t="shared" si="1"/>
        <v>2.0710297168389805E-2</v>
      </c>
    </row>
    <row r="16" spans="1:13" x14ac:dyDescent="0.45">
      <c r="A16" s="1">
        <v>43101</v>
      </c>
      <c r="B16">
        <v>297400</v>
      </c>
      <c r="C16">
        <v>326350</v>
      </c>
      <c r="D16">
        <v>294000</v>
      </c>
      <c r="E16">
        <v>323375</v>
      </c>
      <c r="F16">
        <v>323375</v>
      </c>
      <c r="G16">
        <v>88</v>
      </c>
      <c r="I16" s="2">
        <f t="shared" si="0"/>
        <v>8.6609543010752743E-2</v>
      </c>
      <c r="J16" s="2">
        <f t="shared" si="1"/>
        <v>8.3062337547256448E-2</v>
      </c>
      <c r="M16" s="4"/>
    </row>
    <row r="17" spans="1:13" x14ac:dyDescent="0.45">
      <c r="A17" s="1">
        <v>43132</v>
      </c>
      <c r="B17">
        <v>322300</v>
      </c>
      <c r="C17">
        <v>326110</v>
      </c>
      <c r="D17">
        <v>285250</v>
      </c>
      <c r="E17">
        <v>310250</v>
      </c>
      <c r="F17">
        <v>310250</v>
      </c>
      <c r="G17">
        <v>96</v>
      </c>
      <c r="I17" s="2">
        <f t="shared" si="0"/>
        <v>-4.0587553150367217E-2</v>
      </c>
      <c r="J17" s="2">
        <f t="shared" si="1"/>
        <v>-4.1434216421476606E-2</v>
      </c>
      <c r="M17" s="4"/>
    </row>
    <row r="18" spans="1:13" x14ac:dyDescent="0.45">
      <c r="A18" s="1">
        <v>43160</v>
      </c>
      <c r="B18">
        <v>311000</v>
      </c>
      <c r="C18">
        <v>320000</v>
      </c>
      <c r="D18">
        <v>288450</v>
      </c>
      <c r="E18">
        <v>299100</v>
      </c>
      <c r="F18">
        <v>299100</v>
      </c>
      <c r="G18">
        <v>67</v>
      </c>
      <c r="I18" s="2">
        <f t="shared" si="0"/>
        <v>-3.5938759065269998E-2</v>
      </c>
      <c r="J18" s="2">
        <f t="shared" si="1"/>
        <v>-3.6600458448814308E-2</v>
      </c>
    </row>
    <row r="19" spans="1:13" x14ac:dyDescent="0.45">
      <c r="A19" s="1">
        <v>43191</v>
      </c>
      <c r="B19">
        <v>298620</v>
      </c>
      <c r="C19">
        <v>304200</v>
      </c>
      <c r="D19">
        <v>288740</v>
      </c>
      <c r="E19">
        <v>290650</v>
      </c>
      <c r="F19">
        <v>290650</v>
      </c>
      <c r="G19">
        <v>51</v>
      </c>
      <c r="I19" s="2">
        <f t="shared" si="0"/>
        <v>-2.8251420929454985E-2</v>
      </c>
      <c r="J19" s="2">
        <f t="shared" si="1"/>
        <v>-2.8658171488542716E-2</v>
      </c>
    </row>
    <row r="20" spans="1:13" x14ac:dyDescent="0.45">
      <c r="A20" s="1">
        <v>43221</v>
      </c>
      <c r="B20">
        <v>291150</v>
      </c>
      <c r="C20">
        <v>303530</v>
      </c>
      <c r="D20">
        <v>280428</v>
      </c>
      <c r="E20">
        <v>287200</v>
      </c>
      <c r="F20">
        <v>287200</v>
      </c>
      <c r="G20">
        <v>71</v>
      </c>
      <c r="I20" s="2">
        <f t="shared" si="0"/>
        <v>-1.1869946671254072E-2</v>
      </c>
      <c r="J20" s="2">
        <f t="shared" si="1"/>
        <v>-1.1940956973290442E-2</v>
      </c>
    </row>
    <row r="21" spans="1:13" x14ac:dyDescent="0.45">
      <c r="A21" s="1">
        <v>43252</v>
      </c>
      <c r="B21">
        <v>290080</v>
      </c>
      <c r="C21">
        <v>295302</v>
      </c>
      <c r="D21">
        <v>281600</v>
      </c>
      <c r="E21">
        <v>282040</v>
      </c>
      <c r="F21">
        <v>282040</v>
      </c>
      <c r="G21">
        <v>68</v>
      </c>
      <c r="I21" s="2">
        <f t="shared" si="0"/>
        <v>-1.7966573816155962E-2</v>
      </c>
      <c r="J21" s="2">
        <f t="shared" si="1"/>
        <v>-1.8129932323229254E-2</v>
      </c>
    </row>
    <row r="22" spans="1:13" x14ac:dyDescent="0.45">
      <c r="A22" s="1">
        <v>43282</v>
      </c>
      <c r="B22">
        <v>282050</v>
      </c>
      <c r="C22">
        <v>304400</v>
      </c>
      <c r="D22">
        <v>281600</v>
      </c>
      <c r="E22">
        <v>301550</v>
      </c>
      <c r="F22">
        <v>301550</v>
      </c>
      <c r="G22">
        <v>66</v>
      </c>
      <c r="I22" s="2">
        <f t="shared" si="0"/>
        <v>6.9174585165224789E-2</v>
      </c>
      <c r="J22" s="2">
        <f t="shared" si="1"/>
        <v>6.6886935046155949E-2</v>
      </c>
    </row>
    <row r="23" spans="1:13" x14ac:dyDescent="0.45">
      <c r="A23" s="1">
        <v>43313</v>
      </c>
      <c r="B23">
        <v>302500</v>
      </c>
      <c r="C23">
        <v>317850</v>
      </c>
      <c r="D23">
        <v>299000</v>
      </c>
      <c r="E23">
        <v>315800</v>
      </c>
      <c r="F23">
        <v>315800</v>
      </c>
      <c r="G23">
        <v>55</v>
      </c>
      <c r="I23" s="2">
        <f t="shared" si="0"/>
        <v>4.7255844801856961E-2</v>
      </c>
      <c r="J23" s="2">
        <f t="shared" si="1"/>
        <v>4.6173261924545822E-2</v>
      </c>
    </row>
    <row r="24" spans="1:13" x14ac:dyDescent="0.45">
      <c r="A24" s="1">
        <v>43344</v>
      </c>
      <c r="B24">
        <v>315800</v>
      </c>
      <c r="C24">
        <v>334560</v>
      </c>
      <c r="D24">
        <v>315000</v>
      </c>
      <c r="E24">
        <v>320000</v>
      </c>
      <c r="F24">
        <v>320000</v>
      </c>
      <c r="G24">
        <v>59</v>
      </c>
      <c r="I24" s="2">
        <f t="shared" si="0"/>
        <v>1.3299556681444002E-2</v>
      </c>
      <c r="J24" s="2">
        <f t="shared" si="1"/>
        <v>1.3211893972230566E-2</v>
      </c>
      <c r="M24" s="4"/>
    </row>
    <row r="25" spans="1:13" x14ac:dyDescent="0.45">
      <c r="A25" s="1">
        <v>43374</v>
      </c>
      <c r="B25">
        <v>323165</v>
      </c>
      <c r="C25">
        <v>335900</v>
      </c>
      <c r="D25">
        <v>296003</v>
      </c>
      <c r="E25">
        <v>307705</v>
      </c>
      <c r="F25">
        <v>307705</v>
      </c>
      <c r="G25">
        <v>87</v>
      </c>
      <c r="I25" s="2">
        <f t="shared" si="0"/>
        <v>-3.842187500000005E-2</v>
      </c>
      <c r="J25" s="2">
        <f t="shared" si="1"/>
        <v>-3.9179464004039204E-2</v>
      </c>
      <c r="M25" s="4"/>
    </row>
    <row r="26" spans="1:13" x14ac:dyDescent="0.45">
      <c r="A26" s="1">
        <v>43405</v>
      </c>
      <c r="B26">
        <v>308007</v>
      </c>
      <c r="C26">
        <v>335109</v>
      </c>
      <c r="D26">
        <v>305250</v>
      </c>
      <c r="E26">
        <v>326000</v>
      </c>
      <c r="F26">
        <v>326000</v>
      </c>
      <c r="G26">
        <v>56</v>
      </c>
      <c r="I26" s="2">
        <f t="shared" si="0"/>
        <v>5.9456297427731064E-2</v>
      </c>
      <c r="J26" s="2">
        <f t="shared" si="1"/>
        <v>5.7755849576974522E-2</v>
      </c>
    </row>
    <row r="27" spans="1:13" x14ac:dyDescent="0.45">
      <c r="A27" s="1">
        <v>43435</v>
      </c>
      <c r="B27">
        <v>331500</v>
      </c>
      <c r="C27">
        <v>335041</v>
      </c>
      <c r="D27">
        <v>279410</v>
      </c>
      <c r="E27">
        <v>306000</v>
      </c>
      <c r="F27">
        <v>306000</v>
      </c>
      <c r="G27">
        <v>95</v>
      </c>
      <c r="I27" s="2">
        <f t="shared" si="0"/>
        <v>-6.1349693251533721E-2</v>
      </c>
      <c r="J27" s="2">
        <f t="shared" si="1"/>
        <v>-6.331227941432685E-2</v>
      </c>
    </row>
    <row r="28" spans="1:13" x14ac:dyDescent="0.45">
      <c r="A28" s="1">
        <v>43466</v>
      </c>
      <c r="B28">
        <v>302000</v>
      </c>
      <c r="C28">
        <v>311890</v>
      </c>
      <c r="D28">
        <v>286650</v>
      </c>
      <c r="E28">
        <v>311500</v>
      </c>
      <c r="F28">
        <v>311500</v>
      </c>
      <c r="G28">
        <v>85</v>
      </c>
      <c r="I28" s="2">
        <f t="shared" si="0"/>
        <v>1.7973856209150263E-2</v>
      </c>
      <c r="J28" s="2">
        <f t="shared" si="1"/>
        <v>1.7814236275126998E-2</v>
      </c>
    </row>
    <row r="29" spans="1:13" x14ac:dyDescent="0.45">
      <c r="A29" s="1">
        <v>43497</v>
      </c>
      <c r="B29">
        <v>310005</v>
      </c>
      <c r="C29">
        <v>313960</v>
      </c>
      <c r="D29">
        <v>297381</v>
      </c>
      <c r="E29">
        <v>302200</v>
      </c>
      <c r="F29">
        <v>302200</v>
      </c>
      <c r="G29">
        <v>47</v>
      </c>
      <c r="I29" s="2">
        <f t="shared" si="0"/>
        <v>-2.985553772070626E-2</v>
      </c>
      <c r="J29" s="2">
        <f t="shared" si="1"/>
        <v>-3.031028838886864E-2</v>
      </c>
    </row>
    <row r="30" spans="1:13" x14ac:dyDescent="0.45">
      <c r="A30" s="1">
        <v>43525</v>
      </c>
      <c r="B30">
        <v>304520</v>
      </c>
      <c r="C30">
        <v>311299</v>
      </c>
      <c r="D30">
        <v>295900</v>
      </c>
      <c r="E30">
        <v>301215</v>
      </c>
      <c r="F30">
        <v>301215</v>
      </c>
      <c r="G30">
        <v>52</v>
      </c>
      <c r="I30" s="2">
        <f t="shared" si="0"/>
        <v>-3.2594308405029526E-3</v>
      </c>
      <c r="J30" s="2">
        <f t="shared" si="1"/>
        <v>-3.2647543561064199E-3</v>
      </c>
    </row>
    <row r="31" spans="1:13" x14ac:dyDescent="0.45">
      <c r="A31" s="1">
        <v>43556</v>
      </c>
      <c r="B31">
        <v>302800</v>
      </c>
      <c r="C31">
        <v>325845</v>
      </c>
      <c r="D31">
        <v>302800</v>
      </c>
      <c r="E31">
        <v>325080</v>
      </c>
      <c r="F31">
        <v>325080</v>
      </c>
      <c r="G31">
        <v>45</v>
      </c>
      <c r="I31" s="2">
        <f t="shared" si="0"/>
        <v>7.922912205567445E-2</v>
      </c>
      <c r="J31" s="2">
        <f t="shared" si="1"/>
        <v>7.6247010402471241E-2</v>
      </c>
    </row>
    <row r="32" spans="1:13" x14ac:dyDescent="0.45">
      <c r="A32" s="1">
        <v>43586</v>
      </c>
      <c r="B32">
        <v>325700</v>
      </c>
      <c r="C32">
        <v>328555</v>
      </c>
      <c r="D32">
        <v>296800</v>
      </c>
      <c r="E32">
        <v>297060</v>
      </c>
      <c r="F32">
        <v>297060</v>
      </c>
      <c r="G32">
        <v>66</v>
      </c>
      <c r="I32" s="2">
        <f t="shared" si="0"/>
        <v>-8.6194167589516479E-2</v>
      </c>
      <c r="J32" s="2">
        <f t="shared" si="1"/>
        <v>-9.0137167283617425E-2</v>
      </c>
    </row>
    <row r="33" spans="1:10" x14ac:dyDescent="0.45">
      <c r="A33" s="1">
        <v>43617</v>
      </c>
      <c r="B33">
        <v>297000</v>
      </c>
      <c r="C33">
        <v>319960</v>
      </c>
      <c r="D33">
        <v>296623</v>
      </c>
      <c r="E33">
        <v>318350</v>
      </c>
      <c r="F33">
        <v>318350</v>
      </c>
      <c r="G33">
        <v>50</v>
      </c>
      <c r="I33" s="2">
        <f t="shared" si="0"/>
        <v>7.1669023092977957E-2</v>
      </c>
      <c r="J33" s="2">
        <f t="shared" si="1"/>
        <v>6.9217267861647752E-2</v>
      </c>
    </row>
    <row r="34" spans="1:10" x14ac:dyDescent="0.45">
      <c r="A34" s="1">
        <v>43647</v>
      </c>
      <c r="B34">
        <v>321032</v>
      </c>
      <c r="C34">
        <v>324711</v>
      </c>
      <c r="D34">
        <v>306623</v>
      </c>
      <c r="E34">
        <v>308666</v>
      </c>
      <c r="F34">
        <v>308666</v>
      </c>
      <c r="G34">
        <v>54</v>
      </c>
      <c r="I34" s="2">
        <f t="shared" si="0"/>
        <v>-3.0419349772263238E-2</v>
      </c>
      <c r="J34" s="2">
        <f t="shared" si="1"/>
        <v>-3.0891620314510905E-2</v>
      </c>
    </row>
    <row r="35" spans="1:10" x14ac:dyDescent="0.45">
      <c r="A35" s="1">
        <v>43678</v>
      </c>
      <c r="B35">
        <v>310250</v>
      </c>
      <c r="C35">
        <v>316000</v>
      </c>
      <c r="D35">
        <v>294511</v>
      </c>
      <c r="E35">
        <v>303078</v>
      </c>
      <c r="F35">
        <v>303078</v>
      </c>
      <c r="G35">
        <v>54</v>
      </c>
      <c r="I35" s="2">
        <f t="shared" si="0"/>
        <v>-1.8103710807150786E-2</v>
      </c>
      <c r="J35" s="2">
        <f t="shared" si="1"/>
        <v>-1.8269588024901258E-2</v>
      </c>
    </row>
    <row r="36" spans="1:10" x14ac:dyDescent="0.45">
      <c r="A36" s="1">
        <v>43709</v>
      </c>
      <c r="B36">
        <v>302200</v>
      </c>
      <c r="C36">
        <v>321833</v>
      </c>
      <c r="D36">
        <v>300731</v>
      </c>
      <c r="E36">
        <v>311832</v>
      </c>
      <c r="F36">
        <v>311832</v>
      </c>
      <c r="G36">
        <v>46</v>
      </c>
      <c r="I36" s="2">
        <f t="shared" si="0"/>
        <v>2.8883653712905577E-2</v>
      </c>
      <c r="J36" s="2">
        <f t="shared" si="1"/>
        <v>2.847438312492272E-2</v>
      </c>
    </row>
    <row r="37" spans="1:10" x14ac:dyDescent="0.45">
      <c r="A37" s="1">
        <v>43739</v>
      </c>
      <c r="B37">
        <v>313100</v>
      </c>
      <c r="C37">
        <v>320500</v>
      </c>
      <c r="D37">
        <v>302260</v>
      </c>
      <c r="E37">
        <v>318939</v>
      </c>
      <c r="F37">
        <v>318939</v>
      </c>
      <c r="G37">
        <v>72</v>
      </c>
      <c r="I37" s="2">
        <f t="shared" si="0"/>
        <v>2.2791118294466228E-2</v>
      </c>
      <c r="J37" s="2">
        <f t="shared" si="1"/>
        <v>2.2535280680399877E-2</v>
      </c>
    </row>
    <row r="38" spans="1:10" x14ac:dyDescent="0.45">
      <c r="A38" s="1">
        <v>43770</v>
      </c>
      <c r="B38">
        <v>320250</v>
      </c>
      <c r="C38">
        <v>335000</v>
      </c>
      <c r="D38">
        <v>320000</v>
      </c>
      <c r="E38">
        <v>330495</v>
      </c>
      <c r="F38">
        <v>330495</v>
      </c>
      <c r="G38">
        <v>57</v>
      </c>
      <c r="I38" s="2">
        <f t="shared" si="0"/>
        <v>3.623263382653108E-2</v>
      </c>
      <c r="J38" s="2">
        <f t="shared" si="1"/>
        <v>3.5591668655316974E-2</v>
      </c>
    </row>
    <row r="39" spans="1:10" x14ac:dyDescent="0.45">
      <c r="A39" s="1">
        <v>43800</v>
      </c>
      <c r="B39">
        <v>330802</v>
      </c>
      <c r="C39">
        <v>342250</v>
      </c>
      <c r="D39">
        <v>324900</v>
      </c>
      <c r="E39">
        <v>339590</v>
      </c>
      <c r="F39">
        <v>339590</v>
      </c>
      <c r="G39">
        <v>57</v>
      </c>
      <c r="I39" s="2">
        <f t="shared" si="0"/>
        <v>2.7519327070001154E-2</v>
      </c>
      <c r="J39" s="2">
        <f t="shared" si="1"/>
        <v>2.7147477011838284E-2</v>
      </c>
    </row>
    <row r="40" spans="1:10" x14ac:dyDescent="0.45">
      <c r="A40" s="1">
        <v>43831</v>
      </c>
      <c r="B40">
        <v>341150</v>
      </c>
      <c r="C40">
        <v>347400</v>
      </c>
      <c r="D40">
        <v>332000</v>
      </c>
      <c r="E40">
        <v>335996</v>
      </c>
      <c r="F40">
        <v>335996</v>
      </c>
      <c r="G40">
        <v>50</v>
      </c>
      <c r="I40" s="2">
        <f t="shared" si="0"/>
        <v>-1.0583350510910194E-2</v>
      </c>
      <c r="J40" s="2">
        <f t="shared" si="1"/>
        <v>-1.0639752465662749E-2</v>
      </c>
    </row>
    <row r="41" spans="1:10" x14ac:dyDescent="0.45">
      <c r="A41" s="1">
        <v>43862</v>
      </c>
      <c r="B41">
        <v>338160</v>
      </c>
      <c r="C41">
        <v>345000</v>
      </c>
      <c r="D41">
        <v>300750</v>
      </c>
      <c r="E41">
        <v>309096</v>
      </c>
      <c r="F41">
        <v>309096</v>
      </c>
      <c r="G41">
        <v>60</v>
      </c>
      <c r="I41" s="2">
        <f t="shared" si="0"/>
        <v>-8.0060476910439382E-2</v>
      </c>
      <c r="J41" s="2">
        <f t="shared" si="1"/>
        <v>-8.3447346871958344E-2</v>
      </c>
    </row>
    <row r="42" spans="1:10" x14ac:dyDescent="0.45">
      <c r="A42" s="1">
        <v>43891</v>
      </c>
      <c r="B42">
        <v>314000</v>
      </c>
      <c r="C42">
        <v>327937</v>
      </c>
      <c r="D42">
        <v>239440</v>
      </c>
      <c r="E42">
        <v>272000</v>
      </c>
      <c r="F42">
        <v>272000</v>
      </c>
      <c r="G42">
        <v>191</v>
      </c>
      <c r="I42" s="2">
        <f t="shared" si="0"/>
        <v>-0.12001449387892438</v>
      </c>
      <c r="J42" s="2">
        <f t="shared" si="1"/>
        <v>-0.12784984196248159</v>
      </c>
    </row>
    <row r="43" spans="1:10" x14ac:dyDescent="0.45">
      <c r="A43" s="1">
        <v>43922</v>
      </c>
      <c r="B43">
        <v>265900</v>
      </c>
      <c r="C43">
        <v>295765</v>
      </c>
      <c r="D43">
        <v>261180</v>
      </c>
      <c r="E43">
        <v>281700</v>
      </c>
      <c r="F43">
        <v>281700</v>
      </c>
      <c r="G43">
        <v>138</v>
      </c>
      <c r="I43" s="2">
        <f t="shared" si="0"/>
        <v>3.5661764705882337E-2</v>
      </c>
      <c r="J43" s="2">
        <f t="shared" si="1"/>
        <v>3.5040608586329583E-2</v>
      </c>
    </row>
    <row r="44" spans="1:10" x14ac:dyDescent="0.45">
      <c r="A44" s="1">
        <v>43952</v>
      </c>
      <c r="B44">
        <v>278121</v>
      </c>
      <c r="C44">
        <v>280899</v>
      </c>
      <c r="D44">
        <v>250926</v>
      </c>
      <c r="E44">
        <v>278640</v>
      </c>
      <c r="F44">
        <v>278640</v>
      </c>
      <c r="G44">
        <v>85</v>
      </c>
      <c r="I44" s="2">
        <f t="shared" si="0"/>
        <v>-1.0862619808306717E-2</v>
      </c>
      <c r="J44" s="2">
        <f t="shared" si="1"/>
        <v>-1.0922048824581174E-2</v>
      </c>
    </row>
    <row r="45" spans="1:10" x14ac:dyDescent="0.45">
      <c r="A45" s="1">
        <v>43983</v>
      </c>
      <c r="B45">
        <v>278167</v>
      </c>
      <c r="C45">
        <v>304990</v>
      </c>
      <c r="D45">
        <v>262700</v>
      </c>
      <c r="E45">
        <v>267300</v>
      </c>
      <c r="F45">
        <v>267300</v>
      </c>
      <c r="G45">
        <v>137</v>
      </c>
      <c r="I45" s="2">
        <f t="shared" si="0"/>
        <v>-4.0697674418604612E-2</v>
      </c>
      <c r="J45" s="2">
        <f t="shared" si="1"/>
        <v>-4.154900291287239E-2</v>
      </c>
    </row>
    <row r="46" spans="1:10" x14ac:dyDescent="0.45">
      <c r="A46" s="1">
        <v>44013</v>
      </c>
      <c r="B46">
        <v>267600</v>
      </c>
      <c r="C46">
        <v>294870</v>
      </c>
      <c r="D46">
        <v>266357</v>
      </c>
      <c r="E46">
        <v>293631</v>
      </c>
      <c r="F46">
        <v>293631</v>
      </c>
      <c r="G46">
        <v>77</v>
      </c>
      <c r="I46" s="2">
        <f t="shared" si="0"/>
        <v>9.850729517396184E-2</v>
      </c>
      <c r="J46" s="2">
        <f t="shared" si="1"/>
        <v>9.395225385275835E-2</v>
      </c>
    </row>
    <row r="47" spans="1:10" x14ac:dyDescent="0.45">
      <c r="A47" s="1">
        <v>44044</v>
      </c>
      <c r="B47">
        <v>295000</v>
      </c>
      <c r="C47">
        <v>329299</v>
      </c>
      <c r="D47">
        <v>294510</v>
      </c>
      <c r="E47">
        <v>327560</v>
      </c>
      <c r="F47">
        <v>327560</v>
      </c>
      <c r="G47">
        <v>491</v>
      </c>
      <c r="I47" s="2">
        <f t="shared" si="0"/>
        <v>0.11554978868035048</v>
      </c>
      <c r="J47" s="2">
        <f t="shared" si="1"/>
        <v>0.10934736740435581</v>
      </c>
    </row>
    <row r="48" spans="1:10" x14ac:dyDescent="0.45">
      <c r="A48" s="1">
        <v>44075</v>
      </c>
      <c r="B48">
        <v>325500</v>
      </c>
      <c r="C48">
        <v>334960</v>
      </c>
      <c r="D48">
        <v>310591</v>
      </c>
      <c r="E48">
        <v>320001</v>
      </c>
      <c r="F48">
        <v>320001</v>
      </c>
      <c r="G48">
        <v>93</v>
      </c>
      <c r="I48" s="2">
        <f t="shared" si="0"/>
        <v>-2.3076688240322385E-2</v>
      </c>
      <c r="J48" s="2">
        <f t="shared" si="1"/>
        <v>-2.334712361309807E-2</v>
      </c>
    </row>
    <row r="49" spans="1:10" x14ac:dyDescent="0.45">
      <c r="A49" s="1">
        <v>44105</v>
      </c>
      <c r="B49">
        <v>321219</v>
      </c>
      <c r="C49">
        <v>326150</v>
      </c>
      <c r="D49">
        <v>297817</v>
      </c>
      <c r="E49">
        <v>302500</v>
      </c>
      <c r="F49">
        <v>302500</v>
      </c>
      <c r="G49">
        <v>59</v>
      </c>
      <c r="I49" s="2">
        <f t="shared" si="0"/>
        <v>-5.4690454092330976E-2</v>
      </c>
      <c r="J49" s="2">
        <f t="shared" si="1"/>
        <v>-5.6242843317993292E-2</v>
      </c>
    </row>
    <row r="50" spans="1:10" x14ac:dyDescent="0.45">
      <c r="A50" s="1">
        <v>44136</v>
      </c>
      <c r="B50">
        <v>307500</v>
      </c>
      <c r="C50">
        <v>352500</v>
      </c>
      <c r="D50">
        <v>305242</v>
      </c>
      <c r="E50">
        <v>343688</v>
      </c>
      <c r="F50">
        <v>343688</v>
      </c>
      <c r="G50">
        <v>73</v>
      </c>
      <c r="I50" s="2">
        <f t="shared" si="0"/>
        <v>0.13615867768595047</v>
      </c>
      <c r="J50" s="2">
        <f t="shared" si="1"/>
        <v>0.12765299160604457</v>
      </c>
    </row>
    <row r="51" spans="1:10" x14ac:dyDescent="0.45">
      <c r="A51" s="1">
        <v>44166</v>
      </c>
      <c r="B51">
        <v>346480</v>
      </c>
      <c r="C51">
        <v>348500</v>
      </c>
      <c r="D51">
        <v>333150</v>
      </c>
      <c r="E51">
        <v>347815</v>
      </c>
      <c r="F51">
        <v>347815</v>
      </c>
      <c r="G51">
        <v>91</v>
      </c>
      <c r="I51" s="2">
        <f t="shared" si="0"/>
        <v>1.2007983985475201E-2</v>
      </c>
      <c r="J51" s="2">
        <f t="shared" si="1"/>
        <v>1.1936460147864003E-2</v>
      </c>
    </row>
    <row r="52" spans="1:10" x14ac:dyDescent="0.45">
      <c r="A52" s="1">
        <v>44197</v>
      </c>
      <c r="B52">
        <v>347825</v>
      </c>
      <c r="C52">
        <v>354837</v>
      </c>
      <c r="D52">
        <v>340816</v>
      </c>
      <c r="E52">
        <v>344100</v>
      </c>
      <c r="F52">
        <v>344100</v>
      </c>
      <c r="G52">
        <v>64</v>
      </c>
      <c r="I52" s="2">
        <f t="shared" si="0"/>
        <v>-1.0680965455773905E-2</v>
      </c>
      <c r="J52" s="2">
        <f t="shared" si="1"/>
        <v>-1.0738416421369986E-2</v>
      </c>
    </row>
    <row r="53" spans="1:10" x14ac:dyDescent="0.45">
      <c r="A53" s="1">
        <v>44228</v>
      </c>
      <c r="B53">
        <v>345000</v>
      </c>
      <c r="C53">
        <v>377357</v>
      </c>
      <c r="D53">
        <v>344250</v>
      </c>
      <c r="E53">
        <v>364580</v>
      </c>
      <c r="F53">
        <v>364580</v>
      </c>
      <c r="G53">
        <v>187</v>
      </c>
      <c r="I53" s="2">
        <f t="shared" si="0"/>
        <v>5.9517582098227217E-2</v>
      </c>
      <c r="J53" s="2">
        <f t="shared" si="1"/>
        <v>5.7813693301340723E-2</v>
      </c>
    </row>
    <row r="54" spans="1:10" x14ac:dyDescent="0.45">
      <c r="A54" s="1">
        <v>44256</v>
      </c>
      <c r="B54">
        <v>372555</v>
      </c>
      <c r="C54">
        <v>407750</v>
      </c>
      <c r="D54">
        <v>368430</v>
      </c>
      <c r="E54">
        <v>385702</v>
      </c>
      <c r="F54">
        <v>385702</v>
      </c>
      <c r="G54">
        <v>541</v>
      </c>
      <c r="I54" s="2">
        <f t="shared" si="0"/>
        <v>5.7935158264304176E-2</v>
      </c>
      <c r="J54" s="2">
        <f t="shared" si="1"/>
        <v>5.6319044473198861E-2</v>
      </c>
    </row>
    <row r="55" spans="1:10" x14ac:dyDescent="0.45">
      <c r="A55" s="1">
        <v>44287</v>
      </c>
      <c r="B55">
        <v>387979</v>
      </c>
      <c r="C55">
        <v>417905</v>
      </c>
      <c r="D55">
        <v>385702</v>
      </c>
      <c r="E55">
        <v>412500</v>
      </c>
      <c r="F55">
        <v>412500</v>
      </c>
      <c r="G55">
        <v>359</v>
      </c>
      <c r="I55" s="2">
        <f t="shared" si="0"/>
        <v>6.947850931548194E-2</v>
      </c>
      <c r="J55" s="2">
        <f t="shared" si="1"/>
        <v>6.7171155196761437E-2</v>
      </c>
    </row>
    <row r="56" spans="1:10" x14ac:dyDescent="0.45">
      <c r="A56" s="1">
        <v>44317</v>
      </c>
      <c r="B56">
        <v>418962</v>
      </c>
      <c r="C56">
        <v>445000</v>
      </c>
      <c r="D56">
        <v>410850</v>
      </c>
      <c r="E56">
        <v>436000</v>
      </c>
      <c r="F56">
        <v>436000</v>
      </c>
      <c r="G56">
        <v>412</v>
      </c>
      <c r="I56" s="2">
        <f t="shared" si="0"/>
        <v>5.6969696969696892E-2</v>
      </c>
      <c r="J56" s="2">
        <f t="shared" si="1"/>
        <v>5.5406037574298572E-2</v>
      </c>
    </row>
    <row r="57" spans="1:10" x14ac:dyDescent="0.45">
      <c r="A57" s="1">
        <v>44348</v>
      </c>
      <c r="B57">
        <v>438718</v>
      </c>
      <c r="C57">
        <v>441063</v>
      </c>
      <c r="D57">
        <v>409701</v>
      </c>
      <c r="E57">
        <v>418601</v>
      </c>
      <c r="F57">
        <v>418601</v>
      </c>
      <c r="G57">
        <v>1662</v>
      </c>
      <c r="I57" s="2">
        <f t="shared" si="0"/>
        <v>-3.9905963302752312E-2</v>
      </c>
      <c r="J57" s="2">
        <f t="shared" si="1"/>
        <v>-4.0724044424556044E-2</v>
      </c>
    </row>
    <row r="58" spans="1:10" x14ac:dyDescent="0.45">
      <c r="A58" s="1">
        <v>44378</v>
      </c>
      <c r="B58">
        <v>418708</v>
      </c>
      <c r="C58">
        <v>424304</v>
      </c>
      <c r="D58">
        <v>407773</v>
      </c>
      <c r="E58">
        <v>418900</v>
      </c>
      <c r="F58">
        <v>418900</v>
      </c>
      <c r="G58">
        <v>233</v>
      </c>
      <c r="I58" s="2">
        <f t="shared" si="0"/>
        <v>7.142840079217283E-4</v>
      </c>
      <c r="J58" s="2">
        <f t="shared" si="1"/>
        <v>7.1402902851099438E-4</v>
      </c>
    </row>
    <row r="59" spans="1:10" x14ac:dyDescent="0.45">
      <c r="A59" s="1">
        <v>44409</v>
      </c>
      <c r="B59">
        <v>420985</v>
      </c>
      <c r="C59">
        <v>439800</v>
      </c>
      <c r="D59">
        <v>416965</v>
      </c>
      <c r="E59">
        <v>429900</v>
      </c>
      <c r="F59">
        <v>429900</v>
      </c>
      <c r="G59">
        <v>235</v>
      </c>
      <c r="I59" s="2">
        <f t="shared" si="0"/>
        <v>2.6259250417760782E-2</v>
      </c>
      <c r="J59" s="2">
        <f t="shared" si="1"/>
        <v>2.592039554924665E-2</v>
      </c>
    </row>
    <row r="60" spans="1:10" x14ac:dyDescent="0.45">
      <c r="A60" s="1">
        <v>44440</v>
      </c>
      <c r="B60">
        <v>431181</v>
      </c>
      <c r="C60">
        <v>433720</v>
      </c>
      <c r="D60">
        <v>409000</v>
      </c>
      <c r="E60">
        <v>411379</v>
      </c>
      <c r="F60">
        <v>411379</v>
      </c>
      <c r="G60">
        <v>244</v>
      </c>
      <c r="I60" s="2">
        <f t="shared" si="0"/>
        <v>-4.3082112119097515E-2</v>
      </c>
      <c r="J60" s="2">
        <f t="shared" si="1"/>
        <v>-4.4037692797703282E-2</v>
      </c>
    </row>
    <row r="61" spans="1:10" x14ac:dyDescent="0.45">
      <c r="A61" s="1">
        <v>44470</v>
      </c>
      <c r="B61">
        <v>412915</v>
      </c>
      <c r="C61">
        <v>429786</v>
      </c>
      <c r="D61">
        <v>410099</v>
      </c>
      <c r="E61">
        <v>423648</v>
      </c>
      <c r="F61">
        <v>423648</v>
      </c>
      <c r="G61">
        <v>120</v>
      </c>
      <c r="I61" s="2">
        <f t="shared" si="0"/>
        <v>2.9824079498467437E-2</v>
      </c>
      <c r="J61" s="2">
        <f t="shared" si="1"/>
        <v>2.9387991050713849E-2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39B1-3B77-4548-BAD3-9B11F39FCF5F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EBR</v>
      </c>
    </row>
    <row r="2" spans="1:13" x14ac:dyDescent="0.45">
      <c r="A2" s="1">
        <v>42675</v>
      </c>
      <c r="B2">
        <v>7.29</v>
      </c>
      <c r="C2">
        <v>7.6</v>
      </c>
      <c r="D2">
        <v>5.99</v>
      </c>
      <c r="E2">
        <v>7.51</v>
      </c>
      <c r="F2">
        <v>6.8312379999999999</v>
      </c>
      <c r="G2">
        <v>3617700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https://query1.finance.yahoo.com/v7/finance/download/EBR?period1=1473897600&amp;period2=1634256000&amp;interval=1mo&amp;events=history&amp;includeAdjustedClose=true</v>
      </c>
    </row>
    <row r="3" spans="1:13" x14ac:dyDescent="0.45">
      <c r="A3" s="1">
        <v>42705</v>
      </c>
      <c r="B3">
        <v>7.38</v>
      </c>
      <c r="C3">
        <v>7.39</v>
      </c>
      <c r="D3">
        <v>6.35</v>
      </c>
      <c r="E3">
        <v>6.86</v>
      </c>
      <c r="F3">
        <v>6.239986</v>
      </c>
      <c r="G3">
        <v>2537600</v>
      </c>
      <c r="I3" s="2">
        <f>F3/F2-1</f>
        <v>-8.6551222487051382E-2</v>
      </c>
      <c r="J3" s="2">
        <f>LN(F3/F2)</f>
        <v>-9.0527977518973027E-2</v>
      </c>
    </row>
    <row r="4" spans="1:13" x14ac:dyDescent="0.45">
      <c r="A4" s="1">
        <v>42736</v>
      </c>
      <c r="B4">
        <v>6.87</v>
      </c>
      <c r="C4">
        <v>7.33</v>
      </c>
      <c r="D4">
        <v>6.27</v>
      </c>
      <c r="E4">
        <v>6.57</v>
      </c>
      <c r="F4">
        <v>5.9761959999999998</v>
      </c>
      <c r="G4">
        <v>2950600</v>
      </c>
      <c r="I4" s="2">
        <f t="shared" ref="I4:I61" si="0">F4/F3-1</f>
        <v>-4.2274133307350414E-2</v>
      </c>
      <c r="J4" s="2">
        <f t="shared" ref="J4:J61" si="1">LN(F4/F3)</f>
        <v>-4.3193693638298648E-2</v>
      </c>
      <c r="M4" s="5"/>
    </row>
    <row r="5" spans="1:13" x14ac:dyDescent="0.45">
      <c r="A5" s="1">
        <v>42767</v>
      </c>
      <c r="B5">
        <v>6.65</v>
      </c>
      <c r="C5">
        <v>7.34</v>
      </c>
      <c r="D5">
        <v>6.39</v>
      </c>
      <c r="E5">
        <v>6.58</v>
      </c>
      <c r="F5">
        <v>5.9852920000000003</v>
      </c>
      <c r="G5">
        <v>4100900</v>
      </c>
      <c r="I5" s="2">
        <f t="shared" si="0"/>
        <v>1.5220384338130444E-3</v>
      </c>
      <c r="J5" s="2">
        <f t="shared" si="1"/>
        <v>1.5208813072945969E-3</v>
      </c>
    </row>
    <row r="6" spans="1:13" x14ac:dyDescent="0.45">
      <c r="A6" s="1">
        <v>42795</v>
      </c>
      <c r="B6">
        <v>6.5</v>
      </c>
      <c r="C6">
        <v>6.92</v>
      </c>
      <c r="D6">
        <v>5.36</v>
      </c>
      <c r="E6">
        <v>5.43</v>
      </c>
      <c r="F6">
        <v>4.9392310000000004</v>
      </c>
      <c r="G6">
        <v>3652700</v>
      </c>
      <c r="I6" s="2">
        <f t="shared" si="0"/>
        <v>-0.1747719242436292</v>
      </c>
      <c r="J6" s="2">
        <f t="shared" si="1"/>
        <v>-0.19209547539195826</v>
      </c>
    </row>
    <row r="7" spans="1:13" x14ac:dyDescent="0.45">
      <c r="A7" s="1">
        <v>42826</v>
      </c>
      <c r="B7">
        <v>5.52</v>
      </c>
      <c r="C7">
        <v>5.59</v>
      </c>
      <c r="D7">
        <v>4.7699999999999996</v>
      </c>
      <c r="E7">
        <v>5.53</v>
      </c>
      <c r="F7">
        <v>5.0301929999999997</v>
      </c>
      <c r="G7">
        <v>3026200</v>
      </c>
      <c r="I7" s="2">
        <f t="shared" si="0"/>
        <v>1.8416227141431429E-2</v>
      </c>
      <c r="J7" s="2">
        <f t="shared" si="1"/>
        <v>1.8248702090745021E-2</v>
      </c>
    </row>
    <row r="8" spans="1:13" x14ac:dyDescent="0.45">
      <c r="A8" s="1">
        <v>42856</v>
      </c>
      <c r="B8">
        <v>5.67</v>
      </c>
      <c r="C8">
        <v>5.78</v>
      </c>
      <c r="D8">
        <v>3.59</v>
      </c>
      <c r="E8">
        <v>4.13</v>
      </c>
      <c r="F8">
        <v>3.7567270000000001</v>
      </c>
      <c r="G8">
        <v>9459500</v>
      </c>
      <c r="I8" s="2">
        <f t="shared" si="0"/>
        <v>-0.25316444120533732</v>
      </c>
      <c r="J8" s="2">
        <f t="shared" si="1"/>
        <v>-0.29191025356507083</v>
      </c>
    </row>
    <row r="9" spans="1:13" x14ac:dyDescent="0.45">
      <c r="A9" s="1">
        <v>42887</v>
      </c>
      <c r="B9">
        <v>4.1900000000000004</v>
      </c>
      <c r="C9">
        <v>4.25</v>
      </c>
      <c r="D9">
        <v>3.49</v>
      </c>
      <c r="E9">
        <v>3.75</v>
      </c>
      <c r="F9">
        <v>3.4110710000000002</v>
      </c>
      <c r="G9">
        <v>6669000</v>
      </c>
      <c r="I9" s="2">
        <f t="shared" si="0"/>
        <v>-9.2009879876818301E-2</v>
      </c>
      <c r="J9" s="2">
        <f t="shared" si="1"/>
        <v>-9.6521781361647477E-2</v>
      </c>
    </row>
    <row r="10" spans="1:13" x14ac:dyDescent="0.45">
      <c r="A10" s="1">
        <v>42917</v>
      </c>
      <c r="B10">
        <v>3.8</v>
      </c>
      <c r="C10">
        <v>4.93</v>
      </c>
      <c r="D10">
        <v>3.69</v>
      </c>
      <c r="E10">
        <v>4.3099999999999996</v>
      </c>
      <c r="F10">
        <v>3.920458</v>
      </c>
      <c r="G10">
        <v>7050800</v>
      </c>
      <c r="I10" s="2">
        <f t="shared" si="0"/>
        <v>0.14933344981678776</v>
      </c>
      <c r="J10" s="2">
        <f t="shared" si="1"/>
        <v>0.13918216548204509</v>
      </c>
    </row>
    <row r="11" spans="1:13" x14ac:dyDescent="0.45">
      <c r="A11" s="1">
        <v>42948</v>
      </c>
      <c r="B11">
        <v>4.29</v>
      </c>
      <c r="C11">
        <v>6.77</v>
      </c>
      <c r="D11">
        <v>4.22</v>
      </c>
      <c r="E11">
        <v>5.61</v>
      </c>
      <c r="F11">
        <v>5.1029619999999998</v>
      </c>
      <c r="G11">
        <v>15030100</v>
      </c>
      <c r="I11" s="2">
        <f t="shared" si="0"/>
        <v>0.30162394291687344</v>
      </c>
      <c r="J11" s="2">
        <f t="shared" si="1"/>
        <v>0.26361267174188374</v>
      </c>
    </row>
    <row r="12" spans="1:13" x14ac:dyDescent="0.45">
      <c r="A12" s="1">
        <v>42979</v>
      </c>
      <c r="B12">
        <v>5.63</v>
      </c>
      <c r="C12">
        <v>7.15</v>
      </c>
      <c r="D12">
        <v>5.52</v>
      </c>
      <c r="E12">
        <v>6.2</v>
      </c>
      <c r="F12">
        <v>5.6396369999999996</v>
      </c>
      <c r="G12">
        <v>9265900</v>
      </c>
      <c r="I12" s="2">
        <f t="shared" si="0"/>
        <v>0.10516931147047526</v>
      </c>
      <c r="J12" s="2">
        <f t="shared" si="1"/>
        <v>9.999854628246739E-2</v>
      </c>
    </row>
    <row r="13" spans="1:13" x14ac:dyDescent="0.45">
      <c r="A13" s="1">
        <v>43009</v>
      </c>
      <c r="B13">
        <v>6.15</v>
      </c>
      <c r="C13">
        <v>7.38</v>
      </c>
      <c r="D13">
        <v>6.15</v>
      </c>
      <c r="E13">
        <v>6.71</v>
      </c>
      <c r="F13">
        <v>6.1035430000000002</v>
      </c>
      <c r="G13">
        <v>7017400</v>
      </c>
      <c r="I13" s="2">
        <f t="shared" si="0"/>
        <v>8.2258131152767477E-2</v>
      </c>
      <c r="J13" s="2">
        <f t="shared" si="1"/>
        <v>7.9049720504399346E-2</v>
      </c>
    </row>
    <row r="14" spans="1:13" x14ac:dyDescent="0.45">
      <c r="A14" s="1">
        <v>43040</v>
      </c>
      <c r="B14">
        <v>6.33</v>
      </c>
      <c r="C14">
        <v>6.6</v>
      </c>
      <c r="D14">
        <v>5.63</v>
      </c>
      <c r="E14">
        <v>5.66</v>
      </c>
      <c r="F14">
        <v>5.1484430000000003</v>
      </c>
      <c r="G14">
        <v>8934300</v>
      </c>
      <c r="I14" s="2">
        <f t="shared" si="0"/>
        <v>-0.15648288215549555</v>
      </c>
      <c r="J14" s="2">
        <f t="shared" si="1"/>
        <v>-0.17017508337333576</v>
      </c>
    </row>
    <row r="15" spans="1:13" x14ac:dyDescent="0.45">
      <c r="A15" s="1">
        <v>43070</v>
      </c>
      <c r="B15">
        <v>5.76</v>
      </c>
      <c r="C15">
        <v>6.04</v>
      </c>
      <c r="D15">
        <v>5.16</v>
      </c>
      <c r="E15">
        <v>5.7</v>
      </c>
      <c r="F15">
        <v>5.1848280000000004</v>
      </c>
      <c r="G15">
        <v>9908800</v>
      </c>
      <c r="I15" s="2">
        <f t="shared" si="0"/>
        <v>7.0671851664667606E-3</v>
      </c>
      <c r="J15" s="2">
        <f t="shared" si="1"/>
        <v>7.042329650359491E-3</v>
      </c>
    </row>
    <row r="16" spans="1:13" x14ac:dyDescent="0.45">
      <c r="A16" s="1">
        <v>43101</v>
      </c>
      <c r="B16">
        <v>5.83</v>
      </c>
      <c r="C16">
        <v>6.76</v>
      </c>
      <c r="D16">
        <v>5.19</v>
      </c>
      <c r="E16">
        <v>6.45</v>
      </c>
      <c r="F16">
        <v>5.8670419999999996</v>
      </c>
      <c r="G16">
        <v>9308200</v>
      </c>
      <c r="I16" s="2">
        <f t="shared" si="0"/>
        <v>0.13157890676411998</v>
      </c>
      <c r="J16" s="2">
        <f t="shared" si="1"/>
        <v>0.1236139200843053</v>
      </c>
      <c r="M16" s="4"/>
    </row>
    <row r="17" spans="1:13" x14ac:dyDescent="0.45">
      <c r="A17" s="1">
        <v>43132</v>
      </c>
      <c r="B17">
        <v>6.46</v>
      </c>
      <c r="C17">
        <v>7.86</v>
      </c>
      <c r="D17">
        <v>6</v>
      </c>
      <c r="E17">
        <v>7.51</v>
      </c>
      <c r="F17">
        <v>6.8312379999999999</v>
      </c>
      <c r="G17">
        <v>8914600</v>
      </c>
      <c r="I17" s="2">
        <f t="shared" si="0"/>
        <v>0.16434107681519916</v>
      </c>
      <c r="J17" s="2">
        <f t="shared" si="1"/>
        <v>0.15215532770578361</v>
      </c>
      <c r="M17" s="4"/>
    </row>
    <row r="18" spans="1:13" x14ac:dyDescent="0.45">
      <c r="A18" s="1">
        <v>43160</v>
      </c>
      <c r="B18">
        <v>7.52</v>
      </c>
      <c r="C18">
        <v>7.72</v>
      </c>
      <c r="D18">
        <v>6.23</v>
      </c>
      <c r="E18">
        <v>6.35</v>
      </c>
      <c r="F18">
        <v>5.7760800000000003</v>
      </c>
      <c r="G18">
        <v>9084200</v>
      </c>
      <c r="I18" s="2">
        <f t="shared" si="0"/>
        <v>-0.15446072878737349</v>
      </c>
      <c r="J18" s="2">
        <f t="shared" si="1"/>
        <v>-0.16778066439792741</v>
      </c>
    </row>
    <row r="19" spans="1:13" x14ac:dyDescent="0.45">
      <c r="A19" s="1">
        <v>43191</v>
      </c>
      <c r="B19">
        <v>6.33</v>
      </c>
      <c r="C19">
        <v>6.74</v>
      </c>
      <c r="D19">
        <v>4.99</v>
      </c>
      <c r="E19">
        <v>5.51</v>
      </c>
      <c r="F19">
        <v>5.0120009999999997</v>
      </c>
      <c r="G19">
        <v>13859100</v>
      </c>
      <c r="I19" s="2">
        <f t="shared" si="0"/>
        <v>-0.13228331325050913</v>
      </c>
      <c r="J19" s="2">
        <f t="shared" si="1"/>
        <v>-0.1418900153551704</v>
      </c>
    </row>
    <row r="20" spans="1:13" x14ac:dyDescent="0.45">
      <c r="A20" s="1">
        <v>43221</v>
      </c>
      <c r="B20">
        <v>5.43</v>
      </c>
      <c r="C20">
        <v>5.82</v>
      </c>
      <c r="D20">
        <v>3.77</v>
      </c>
      <c r="E20">
        <v>3.95</v>
      </c>
      <c r="F20">
        <v>3.5929950000000002</v>
      </c>
      <c r="G20">
        <v>14206600</v>
      </c>
      <c r="I20" s="2">
        <f t="shared" si="0"/>
        <v>-0.28312165141228018</v>
      </c>
      <c r="J20" s="2">
        <f t="shared" si="1"/>
        <v>-0.33284912001930533</v>
      </c>
    </row>
    <row r="21" spans="1:13" x14ac:dyDescent="0.45">
      <c r="A21" s="1">
        <v>43252</v>
      </c>
      <c r="B21">
        <v>4.0199999999999996</v>
      </c>
      <c r="C21">
        <v>4.41</v>
      </c>
      <c r="D21">
        <v>3.14</v>
      </c>
      <c r="E21">
        <v>3.21</v>
      </c>
      <c r="F21">
        <v>2.9198770000000001</v>
      </c>
      <c r="G21">
        <v>12098600</v>
      </c>
      <c r="I21" s="2">
        <f t="shared" si="0"/>
        <v>-0.18734175805978026</v>
      </c>
      <c r="J21" s="2">
        <f t="shared" si="1"/>
        <v>-0.20744462443033732</v>
      </c>
    </row>
    <row r="22" spans="1:13" x14ac:dyDescent="0.45">
      <c r="A22" s="1">
        <v>43282</v>
      </c>
      <c r="B22">
        <v>3.24</v>
      </c>
      <c r="C22">
        <v>4.8600000000000003</v>
      </c>
      <c r="D22">
        <v>3.15</v>
      </c>
      <c r="E22">
        <v>4.58</v>
      </c>
      <c r="F22">
        <v>4.1660550000000001</v>
      </c>
      <c r="G22">
        <v>7282700</v>
      </c>
      <c r="I22" s="2">
        <f t="shared" si="0"/>
        <v>0.42679126552248614</v>
      </c>
      <c r="J22" s="2">
        <f t="shared" si="1"/>
        <v>0.35542805275866263</v>
      </c>
    </row>
    <row r="23" spans="1:13" x14ac:dyDescent="0.45">
      <c r="A23" s="1">
        <v>43313</v>
      </c>
      <c r="B23">
        <v>4.57</v>
      </c>
      <c r="C23">
        <v>4.83</v>
      </c>
      <c r="D23">
        <v>3.55</v>
      </c>
      <c r="E23">
        <v>3.95</v>
      </c>
      <c r="F23">
        <v>3.5929950000000002</v>
      </c>
      <c r="G23">
        <v>5611000</v>
      </c>
      <c r="I23" s="2">
        <f t="shared" si="0"/>
        <v>-0.13755459301425443</v>
      </c>
      <c r="J23" s="2">
        <f t="shared" si="1"/>
        <v>-0.14798342832832523</v>
      </c>
    </row>
    <row r="24" spans="1:13" x14ac:dyDescent="0.45">
      <c r="A24" s="1">
        <v>43344</v>
      </c>
      <c r="B24">
        <v>3.77</v>
      </c>
      <c r="C24">
        <v>4.1399999999999997</v>
      </c>
      <c r="D24">
        <v>3.51</v>
      </c>
      <c r="E24">
        <v>3.89</v>
      </c>
      <c r="F24">
        <v>3.5384180000000001</v>
      </c>
      <c r="G24">
        <v>6523100</v>
      </c>
      <c r="I24" s="2">
        <f t="shared" si="0"/>
        <v>-1.5189834664395607E-2</v>
      </c>
      <c r="J24" s="2">
        <f t="shared" si="1"/>
        <v>-1.5306381931612763E-2</v>
      </c>
      <c r="M24" s="4"/>
    </row>
    <row r="25" spans="1:13" x14ac:dyDescent="0.45">
      <c r="A25" s="1">
        <v>43374</v>
      </c>
      <c r="B25">
        <v>3.93</v>
      </c>
      <c r="C25">
        <v>6.64</v>
      </c>
      <c r="D25">
        <v>3.73</v>
      </c>
      <c r="E25">
        <v>6.23</v>
      </c>
      <c r="F25">
        <v>5.6669260000000001</v>
      </c>
      <c r="G25">
        <v>25150500</v>
      </c>
      <c r="I25" s="2">
        <f t="shared" si="0"/>
        <v>0.60154227115055381</v>
      </c>
      <c r="J25" s="2">
        <f t="shared" si="1"/>
        <v>0.47096708444278351</v>
      </c>
      <c r="M25" s="4"/>
    </row>
    <row r="26" spans="1:13" x14ac:dyDescent="0.45">
      <c r="A26" s="1">
        <v>43405</v>
      </c>
      <c r="B26">
        <v>6.32</v>
      </c>
      <c r="C26">
        <v>6.79</v>
      </c>
      <c r="D26">
        <v>5.82</v>
      </c>
      <c r="E26">
        <v>6.33</v>
      </c>
      <c r="F26">
        <v>5.7578880000000003</v>
      </c>
      <c r="G26">
        <v>8060500</v>
      </c>
      <c r="I26" s="2">
        <f t="shared" si="0"/>
        <v>1.6051383060234015E-2</v>
      </c>
      <c r="J26" s="2">
        <f t="shared" si="1"/>
        <v>1.5923921755657773E-2</v>
      </c>
    </row>
    <row r="27" spans="1:13" x14ac:dyDescent="0.45">
      <c r="A27" s="1">
        <v>43435</v>
      </c>
      <c r="B27">
        <v>6.55</v>
      </c>
      <c r="C27">
        <v>6.78</v>
      </c>
      <c r="D27">
        <v>5.56</v>
      </c>
      <c r="E27">
        <v>6.35</v>
      </c>
      <c r="F27">
        <v>5.7760800000000003</v>
      </c>
      <c r="G27">
        <v>11365900</v>
      </c>
      <c r="I27" s="2">
        <f t="shared" si="0"/>
        <v>3.1594918136650385E-3</v>
      </c>
      <c r="J27" s="2">
        <f t="shared" si="1"/>
        <v>3.1545111076471161E-3</v>
      </c>
    </row>
    <row r="28" spans="1:13" x14ac:dyDescent="0.45">
      <c r="A28" s="1">
        <v>43466</v>
      </c>
      <c r="B28">
        <v>6.85</v>
      </c>
      <c r="C28">
        <v>10.46</v>
      </c>
      <c r="D28">
        <v>6.83</v>
      </c>
      <c r="E28">
        <v>10.19</v>
      </c>
      <c r="F28">
        <v>9.2690169999999998</v>
      </c>
      <c r="G28">
        <v>18143200</v>
      </c>
      <c r="I28" s="2">
        <f t="shared" si="0"/>
        <v>0.60472448442542337</v>
      </c>
      <c r="J28" s="2">
        <f t="shared" si="1"/>
        <v>0.47295208105244996</v>
      </c>
    </row>
    <row r="29" spans="1:13" x14ac:dyDescent="0.45">
      <c r="A29" s="1">
        <v>43497</v>
      </c>
      <c r="B29">
        <v>10.14</v>
      </c>
      <c r="C29">
        <v>10.89</v>
      </c>
      <c r="D29">
        <v>9.17</v>
      </c>
      <c r="E29">
        <v>9.7799999999999994</v>
      </c>
      <c r="F29">
        <v>8.8960720000000002</v>
      </c>
      <c r="G29">
        <v>10752400</v>
      </c>
      <c r="I29" s="2">
        <f t="shared" si="0"/>
        <v>-4.0235658214889392E-2</v>
      </c>
      <c r="J29" s="2">
        <f t="shared" si="1"/>
        <v>-4.1067501961917406E-2</v>
      </c>
    </row>
    <row r="30" spans="1:13" x14ac:dyDescent="0.45">
      <c r="A30" s="1">
        <v>43525</v>
      </c>
      <c r="B30">
        <v>9.67</v>
      </c>
      <c r="C30">
        <v>9.86</v>
      </c>
      <c r="D30">
        <v>8.43</v>
      </c>
      <c r="E30">
        <v>9.36</v>
      </c>
      <c r="F30">
        <v>8.5140320000000003</v>
      </c>
      <c r="G30">
        <v>12641700</v>
      </c>
      <c r="I30" s="2">
        <f t="shared" si="0"/>
        <v>-4.294479631010184E-2</v>
      </c>
      <c r="J30" s="2">
        <f t="shared" si="1"/>
        <v>-4.3894205086370229E-2</v>
      </c>
    </row>
    <row r="31" spans="1:13" x14ac:dyDescent="0.45">
      <c r="A31" s="1">
        <v>43556</v>
      </c>
      <c r="B31">
        <v>9.7200000000000006</v>
      </c>
      <c r="C31">
        <v>9.8000000000000007</v>
      </c>
      <c r="D31">
        <v>7.88</v>
      </c>
      <c r="E31">
        <v>8.48</v>
      </c>
      <c r="F31">
        <v>7.7135680000000004</v>
      </c>
      <c r="G31">
        <v>11069400</v>
      </c>
      <c r="I31" s="2">
        <f t="shared" si="0"/>
        <v>-9.4017029769209226E-2</v>
      </c>
      <c r="J31" s="2">
        <f t="shared" si="1"/>
        <v>-9.8734769770573369E-2</v>
      </c>
    </row>
    <row r="32" spans="1:13" x14ac:dyDescent="0.45">
      <c r="A32" s="1">
        <v>43586</v>
      </c>
      <c r="B32">
        <v>8.4700000000000006</v>
      </c>
      <c r="C32">
        <v>8.8699999999999992</v>
      </c>
      <c r="D32">
        <v>7.41</v>
      </c>
      <c r="E32">
        <v>8.75</v>
      </c>
      <c r="F32">
        <v>7.9591659999999997</v>
      </c>
      <c r="G32">
        <v>7481200</v>
      </c>
      <c r="I32" s="2">
        <f t="shared" si="0"/>
        <v>3.1839740052852283E-2</v>
      </c>
      <c r="J32" s="2">
        <f t="shared" si="1"/>
        <v>3.1343364354069154E-2</v>
      </c>
    </row>
    <row r="33" spans="1:10" x14ac:dyDescent="0.45">
      <c r="A33" s="1">
        <v>43617</v>
      </c>
      <c r="B33">
        <v>8.9</v>
      </c>
      <c r="C33">
        <v>9.64</v>
      </c>
      <c r="D33">
        <v>8.52</v>
      </c>
      <c r="E33">
        <v>9.1199999999999992</v>
      </c>
      <c r="F33">
        <v>8.5000429999999998</v>
      </c>
      <c r="G33">
        <v>6323200</v>
      </c>
      <c r="I33" s="2">
        <f t="shared" si="0"/>
        <v>6.7956491923902629E-2</v>
      </c>
      <c r="J33" s="2">
        <f t="shared" si="1"/>
        <v>6.5747001809224784E-2</v>
      </c>
    </row>
    <row r="34" spans="1:10" x14ac:dyDescent="0.45">
      <c r="A34" s="1">
        <v>43647</v>
      </c>
      <c r="B34">
        <v>9.36</v>
      </c>
      <c r="C34">
        <v>10.82</v>
      </c>
      <c r="D34">
        <v>8.86</v>
      </c>
      <c r="E34">
        <v>10.26</v>
      </c>
      <c r="F34">
        <v>9.5625490000000006</v>
      </c>
      <c r="G34">
        <v>7279700</v>
      </c>
      <c r="I34" s="2">
        <f t="shared" si="0"/>
        <v>0.12500007352903997</v>
      </c>
      <c r="J34" s="2">
        <f t="shared" si="1"/>
        <v>0.11778310101552796</v>
      </c>
    </row>
    <row r="35" spans="1:10" x14ac:dyDescent="0.45">
      <c r="A35" s="1">
        <v>43678</v>
      </c>
      <c r="B35">
        <v>10.6</v>
      </c>
      <c r="C35">
        <v>11.69</v>
      </c>
      <c r="D35">
        <v>9.5500000000000007</v>
      </c>
      <c r="E35">
        <v>11.06</v>
      </c>
      <c r="F35">
        <v>10.308166999999999</v>
      </c>
      <c r="G35">
        <v>10661600</v>
      </c>
      <c r="I35" s="2">
        <f t="shared" si="0"/>
        <v>7.7972724636495849E-2</v>
      </c>
      <c r="J35" s="2">
        <f t="shared" si="1"/>
        <v>7.5082170345276505E-2</v>
      </c>
    </row>
    <row r="36" spans="1:10" x14ac:dyDescent="0.45">
      <c r="A36" s="1">
        <v>43709</v>
      </c>
      <c r="B36">
        <v>10.93</v>
      </c>
      <c r="C36">
        <v>11.35</v>
      </c>
      <c r="D36">
        <v>9.16</v>
      </c>
      <c r="E36">
        <v>9.58</v>
      </c>
      <c r="F36">
        <v>8.9287740000000007</v>
      </c>
      <c r="G36">
        <v>5958200</v>
      </c>
      <c r="I36" s="2">
        <f t="shared" si="0"/>
        <v>-0.13381554644972271</v>
      </c>
      <c r="J36" s="2">
        <f t="shared" si="1"/>
        <v>-0.14365739823813495</v>
      </c>
    </row>
    <row r="37" spans="1:10" x14ac:dyDescent="0.45">
      <c r="A37" s="1">
        <v>43739</v>
      </c>
      <c r="B37">
        <v>9.43</v>
      </c>
      <c r="C37">
        <v>9.91</v>
      </c>
      <c r="D37">
        <v>8.2200000000000006</v>
      </c>
      <c r="E37">
        <v>9.81</v>
      </c>
      <c r="F37">
        <v>9.1431389999999997</v>
      </c>
      <c r="G37">
        <v>5791800</v>
      </c>
      <c r="I37" s="2">
        <f t="shared" si="0"/>
        <v>2.4008335298888683E-2</v>
      </c>
      <c r="J37" s="2">
        <f t="shared" si="1"/>
        <v>2.3724666524507887E-2</v>
      </c>
    </row>
    <row r="38" spans="1:10" x14ac:dyDescent="0.45">
      <c r="A38" s="1">
        <v>43770</v>
      </c>
      <c r="B38">
        <v>10.07</v>
      </c>
      <c r="C38">
        <v>10.29</v>
      </c>
      <c r="D38">
        <v>7.98</v>
      </c>
      <c r="E38">
        <v>8.2200000000000006</v>
      </c>
      <c r="F38">
        <v>7.6612229999999997</v>
      </c>
      <c r="G38">
        <v>7222100</v>
      </c>
      <c r="I38" s="2">
        <f t="shared" si="0"/>
        <v>-0.16207956589088279</v>
      </c>
      <c r="J38" s="2">
        <f t="shared" si="1"/>
        <v>-0.17683213037166223</v>
      </c>
    </row>
    <row r="39" spans="1:10" x14ac:dyDescent="0.45">
      <c r="A39" s="1">
        <v>43800</v>
      </c>
      <c r="B39">
        <v>8.2799999999999994</v>
      </c>
      <c r="C39">
        <v>9.36</v>
      </c>
      <c r="D39">
        <v>8.23</v>
      </c>
      <c r="E39">
        <v>9.32</v>
      </c>
      <c r="F39">
        <v>8.6864469999999994</v>
      </c>
      <c r="G39">
        <v>7019900</v>
      </c>
      <c r="I39" s="2">
        <f t="shared" si="0"/>
        <v>0.13381988750360096</v>
      </c>
      <c r="J39" s="2">
        <f t="shared" si="1"/>
        <v>0.12559236332893758</v>
      </c>
    </row>
    <row r="40" spans="1:10" x14ac:dyDescent="0.45">
      <c r="A40" s="1">
        <v>43831</v>
      </c>
      <c r="B40">
        <v>9.26</v>
      </c>
      <c r="C40">
        <v>10.1</v>
      </c>
      <c r="D40">
        <v>9.01</v>
      </c>
      <c r="E40">
        <v>9.11</v>
      </c>
      <c r="F40">
        <v>8.4907229999999991</v>
      </c>
      <c r="G40">
        <v>8481300</v>
      </c>
      <c r="I40" s="2">
        <f t="shared" si="0"/>
        <v>-2.2532112381506542E-2</v>
      </c>
      <c r="J40" s="2">
        <f t="shared" si="1"/>
        <v>-2.2789839203423076E-2</v>
      </c>
    </row>
    <row r="41" spans="1:10" x14ac:dyDescent="0.45">
      <c r="A41" s="1">
        <v>43862</v>
      </c>
      <c r="B41">
        <v>9.1300000000000008</v>
      </c>
      <c r="C41">
        <v>9.2200000000000006</v>
      </c>
      <c r="D41">
        <v>7.14</v>
      </c>
      <c r="E41">
        <v>7.73</v>
      </c>
      <c r="F41">
        <v>7.2045320000000004</v>
      </c>
      <c r="G41">
        <v>11268300</v>
      </c>
      <c r="I41" s="2">
        <f t="shared" si="0"/>
        <v>-0.15148191738206496</v>
      </c>
      <c r="J41" s="2">
        <f t="shared" si="1"/>
        <v>-0.16426388325864455</v>
      </c>
    </row>
    <row r="42" spans="1:10" x14ac:dyDescent="0.45">
      <c r="A42" s="1">
        <v>43891</v>
      </c>
      <c r="B42">
        <v>7.94</v>
      </c>
      <c r="C42">
        <v>8.17</v>
      </c>
      <c r="D42">
        <v>2.96</v>
      </c>
      <c r="E42">
        <v>4.6100000000000003</v>
      </c>
      <c r="F42">
        <v>4.2966230000000003</v>
      </c>
      <c r="G42">
        <v>25240200</v>
      </c>
      <c r="I42" s="2">
        <f t="shared" si="0"/>
        <v>-0.40362219225343154</v>
      </c>
      <c r="J42" s="2">
        <f t="shared" si="1"/>
        <v>-0.51688090713503554</v>
      </c>
    </row>
    <row r="43" spans="1:10" x14ac:dyDescent="0.45">
      <c r="A43" s="1">
        <v>43922</v>
      </c>
      <c r="B43">
        <v>4.3</v>
      </c>
      <c r="C43">
        <v>5.5</v>
      </c>
      <c r="D43">
        <v>3.64</v>
      </c>
      <c r="E43">
        <v>4.46</v>
      </c>
      <c r="F43">
        <v>4.1568189999999996</v>
      </c>
      <c r="G43">
        <v>21271000</v>
      </c>
      <c r="I43" s="2">
        <f t="shared" si="0"/>
        <v>-3.2538111907886913E-2</v>
      </c>
      <c r="J43" s="2">
        <f t="shared" si="1"/>
        <v>-3.3079247006946103E-2</v>
      </c>
    </row>
    <row r="44" spans="1:10" x14ac:dyDescent="0.45">
      <c r="A44" s="1">
        <v>43952</v>
      </c>
      <c r="B44">
        <v>4.28</v>
      </c>
      <c r="C44">
        <v>5.62</v>
      </c>
      <c r="D44">
        <v>3.35</v>
      </c>
      <c r="E44">
        <v>5.36</v>
      </c>
      <c r="F44">
        <v>4.9956399999999999</v>
      </c>
      <c r="G44">
        <v>20546000</v>
      </c>
      <c r="I44" s="2">
        <f t="shared" si="0"/>
        <v>0.2017939679355778</v>
      </c>
      <c r="J44" s="2">
        <f t="shared" si="1"/>
        <v>0.18381541371352986</v>
      </c>
    </row>
    <row r="45" spans="1:10" x14ac:dyDescent="0.45">
      <c r="A45" s="1">
        <v>43983</v>
      </c>
      <c r="B45">
        <v>5.34</v>
      </c>
      <c r="C45">
        <v>6.6</v>
      </c>
      <c r="D45">
        <v>5.32</v>
      </c>
      <c r="E45">
        <v>5.67</v>
      </c>
      <c r="F45">
        <v>5.2845659999999999</v>
      </c>
      <c r="G45">
        <v>13357700</v>
      </c>
      <c r="I45" s="2">
        <f t="shared" si="0"/>
        <v>5.7835632671689785E-2</v>
      </c>
      <c r="J45" s="2">
        <f t="shared" si="1"/>
        <v>5.6224964723999023E-2</v>
      </c>
    </row>
    <row r="46" spans="1:10" x14ac:dyDescent="0.45">
      <c r="A46" s="1">
        <v>44013</v>
      </c>
      <c r="B46">
        <v>5.85</v>
      </c>
      <c r="C46">
        <v>7.72</v>
      </c>
      <c r="D46">
        <v>5.83</v>
      </c>
      <c r="E46">
        <v>7.36</v>
      </c>
      <c r="F46">
        <v>6.8596839999999997</v>
      </c>
      <c r="G46">
        <v>9786800</v>
      </c>
      <c r="I46" s="2">
        <f t="shared" si="0"/>
        <v>0.29806004882898618</v>
      </c>
      <c r="J46" s="2">
        <f t="shared" si="1"/>
        <v>0.26087087979193069</v>
      </c>
    </row>
    <row r="47" spans="1:10" x14ac:dyDescent="0.45">
      <c r="A47" s="1">
        <v>44044</v>
      </c>
      <c r="B47">
        <v>7.29</v>
      </c>
      <c r="C47">
        <v>7.65</v>
      </c>
      <c r="D47">
        <v>5.51</v>
      </c>
      <c r="E47">
        <v>6.48</v>
      </c>
      <c r="F47">
        <v>6.0395050000000001</v>
      </c>
      <c r="G47">
        <v>15468100</v>
      </c>
      <c r="I47" s="2">
        <f t="shared" si="0"/>
        <v>-0.11956512865607216</v>
      </c>
      <c r="J47" s="2">
        <f t="shared" si="1"/>
        <v>-0.1273393215909108</v>
      </c>
    </row>
    <row r="48" spans="1:10" x14ac:dyDescent="0.45">
      <c r="A48" s="1">
        <v>44075</v>
      </c>
      <c r="B48">
        <v>6.72</v>
      </c>
      <c r="C48">
        <v>7.28</v>
      </c>
      <c r="D48">
        <v>5.33</v>
      </c>
      <c r="E48">
        <v>5.52</v>
      </c>
      <c r="F48">
        <v>5.1447630000000002</v>
      </c>
      <c r="G48">
        <v>11172600</v>
      </c>
      <c r="I48" s="2">
        <f t="shared" si="0"/>
        <v>-0.14814823400262112</v>
      </c>
      <c r="J48" s="2">
        <f t="shared" si="1"/>
        <v>-0.16034275086087013</v>
      </c>
    </row>
    <row r="49" spans="1:10" x14ac:dyDescent="0.45">
      <c r="A49" s="1">
        <v>44105</v>
      </c>
      <c r="B49">
        <v>5.39</v>
      </c>
      <c r="C49">
        <v>6.25</v>
      </c>
      <c r="D49">
        <v>5.27</v>
      </c>
      <c r="E49">
        <v>5.47</v>
      </c>
      <c r="F49">
        <v>5.0981620000000003</v>
      </c>
      <c r="G49">
        <v>13463700</v>
      </c>
      <c r="I49" s="2">
        <f t="shared" si="0"/>
        <v>-9.05794883068467E-3</v>
      </c>
      <c r="J49" s="2">
        <f t="shared" si="1"/>
        <v>-9.0992214685292321E-3</v>
      </c>
    </row>
    <row r="50" spans="1:10" x14ac:dyDescent="0.45">
      <c r="A50" s="1">
        <v>44136</v>
      </c>
      <c r="B50">
        <v>5.53</v>
      </c>
      <c r="C50">
        <v>6.64</v>
      </c>
      <c r="D50">
        <v>5.39</v>
      </c>
      <c r="E50">
        <v>5.8</v>
      </c>
      <c r="F50">
        <v>5.4057300000000001</v>
      </c>
      <c r="G50">
        <v>7448800</v>
      </c>
      <c r="I50" s="2">
        <f t="shared" si="0"/>
        <v>6.0329193148432658E-2</v>
      </c>
      <c r="J50" s="2">
        <f t="shared" si="1"/>
        <v>5.8579419484326233E-2</v>
      </c>
    </row>
    <row r="51" spans="1:10" x14ac:dyDescent="0.45">
      <c r="A51" s="1">
        <v>44166</v>
      </c>
      <c r="B51">
        <v>5.94</v>
      </c>
      <c r="C51">
        <v>7.75</v>
      </c>
      <c r="D51">
        <v>5.91</v>
      </c>
      <c r="E51">
        <v>6.99</v>
      </c>
      <c r="F51">
        <v>6.5148349999999997</v>
      </c>
      <c r="G51">
        <v>9749400</v>
      </c>
      <c r="I51" s="2">
        <f t="shared" si="0"/>
        <v>0.20517210441512979</v>
      </c>
      <c r="J51" s="2">
        <f t="shared" si="1"/>
        <v>0.1866223819848363</v>
      </c>
    </row>
    <row r="52" spans="1:10" x14ac:dyDescent="0.45">
      <c r="A52" s="1">
        <v>44197</v>
      </c>
      <c r="B52">
        <v>7.1</v>
      </c>
      <c r="C52">
        <v>7.18</v>
      </c>
      <c r="D52">
        <v>4.6900000000000004</v>
      </c>
      <c r="E52">
        <v>5.17</v>
      </c>
      <c r="F52">
        <v>4.8185549999999999</v>
      </c>
      <c r="G52">
        <v>35741800</v>
      </c>
      <c r="I52" s="2">
        <f t="shared" si="0"/>
        <v>-0.26037190504441021</v>
      </c>
      <c r="J52" s="2">
        <f t="shared" si="1"/>
        <v>-0.30160779350109518</v>
      </c>
    </row>
    <row r="53" spans="1:10" x14ac:dyDescent="0.45">
      <c r="A53" s="1">
        <v>44228</v>
      </c>
      <c r="B53">
        <v>5.51</v>
      </c>
      <c r="C53">
        <v>6.42</v>
      </c>
      <c r="D53">
        <v>4.93</v>
      </c>
      <c r="E53">
        <v>5.78</v>
      </c>
      <c r="F53">
        <v>5.3870889999999996</v>
      </c>
      <c r="G53">
        <v>36798300</v>
      </c>
      <c r="I53" s="2">
        <f t="shared" si="0"/>
        <v>0.11798848409948626</v>
      </c>
      <c r="J53" s="2">
        <f t="shared" si="1"/>
        <v>0.11153107423217073</v>
      </c>
    </row>
    <row r="54" spans="1:10" x14ac:dyDescent="0.45">
      <c r="A54" s="1">
        <v>44256</v>
      </c>
      <c r="B54">
        <v>5.75</v>
      </c>
      <c r="C54">
        <v>6.32</v>
      </c>
      <c r="D54">
        <v>5.3</v>
      </c>
      <c r="E54">
        <v>6.1</v>
      </c>
      <c r="F54">
        <v>5.9613639999999997</v>
      </c>
      <c r="G54">
        <v>21185100</v>
      </c>
      <c r="I54" s="2">
        <f t="shared" si="0"/>
        <v>0.10660209994674297</v>
      </c>
      <c r="J54" s="2">
        <f t="shared" si="1"/>
        <v>0.10129414913662606</v>
      </c>
    </row>
    <row r="55" spans="1:10" x14ac:dyDescent="0.45">
      <c r="A55" s="1">
        <v>44287</v>
      </c>
      <c r="B55">
        <v>6.02</v>
      </c>
      <c r="C55">
        <v>7.09</v>
      </c>
      <c r="D55">
        <v>5.9</v>
      </c>
      <c r="E55">
        <v>7.03</v>
      </c>
      <c r="F55">
        <v>6.870228</v>
      </c>
      <c r="G55">
        <v>32336900</v>
      </c>
      <c r="I55" s="2">
        <f t="shared" si="0"/>
        <v>0.15245906809247023</v>
      </c>
      <c r="J55" s="2">
        <f t="shared" si="1"/>
        <v>0.14189797950306066</v>
      </c>
    </row>
    <row r="56" spans="1:10" x14ac:dyDescent="0.45">
      <c r="A56" s="1">
        <v>44317</v>
      </c>
      <c r="B56">
        <v>7.03</v>
      </c>
      <c r="C56">
        <v>8.34</v>
      </c>
      <c r="D56">
        <v>6.68</v>
      </c>
      <c r="E56">
        <v>8.2799999999999994</v>
      </c>
      <c r="F56">
        <v>8.091818</v>
      </c>
      <c r="G56">
        <v>17385700</v>
      </c>
      <c r="I56" s="2">
        <f t="shared" si="0"/>
        <v>0.17780923718979924</v>
      </c>
      <c r="J56" s="2">
        <f t="shared" si="1"/>
        <v>0.16365613424660208</v>
      </c>
    </row>
    <row r="57" spans="1:10" x14ac:dyDescent="0.45">
      <c r="A57" s="1">
        <v>44348</v>
      </c>
      <c r="B57">
        <v>8.64</v>
      </c>
      <c r="C57">
        <v>9.61</v>
      </c>
      <c r="D57">
        <v>8.51</v>
      </c>
      <c r="E57">
        <v>8.65</v>
      </c>
      <c r="F57">
        <v>8.65</v>
      </c>
      <c r="G57">
        <v>23516400</v>
      </c>
      <c r="I57" s="2">
        <f t="shared" si="0"/>
        <v>6.8981037388631483E-2</v>
      </c>
      <c r="J57" s="2">
        <f t="shared" si="1"/>
        <v>6.6705893240704223E-2</v>
      </c>
    </row>
    <row r="58" spans="1:10" x14ac:dyDescent="0.45">
      <c r="A58" s="1">
        <v>44378</v>
      </c>
      <c r="B58">
        <v>8.69</v>
      </c>
      <c r="C58">
        <v>8.7799999999999994</v>
      </c>
      <c r="D58">
        <v>7.75</v>
      </c>
      <c r="E58">
        <v>7.82</v>
      </c>
      <c r="F58">
        <v>7.82</v>
      </c>
      <c r="G58">
        <v>19792100</v>
      </c>
      <c r="I58" s="2">
        <f t="shared" si="0"/>
        <v>-9.5953757225433534E-2</v>
      </c>
      <c r="J58" s="2">
        <f t="shared" si="1"/>
        <v>-0.10087476638656825</v>
      </c>
    </row>
    <row r="59" spans="1:10" x14ac:dyDescent="0.45">
      <c r="A59" s="1">
        <v>44409</v>
      </c>
      <c r="B59">
        <v>8.01</v>
      </c>
      <c r="C59">
        <v>8.11</v>
      </c>
      <c r="D59">
        <v>6.84</v>
      </c>
      <c r="E59">
        <v>7.35</v>
      </c>
      <c r="F59">
        <v>7.35</v>
      </c>
      <c r="G59">
        <v>11798400</v>
      </c>
      <c r="I59" s="2">
        <f t="shared" si="0"/>
        <v>-6.0102301790281421E-2</v>
      </c>
      <c r="J59" s="2">
        <f t="shared" si="1"/>
        <v>-6.1984241332474502E-2</v>
      </c>
    </row>
    <row r="60" spans="1:10" x14ac:dyDescent="0.45">
      <c r="A60" s="1">
        <v>44440</v>
      </c>
      <c r="B60">
        <v>7.46</v>
      </c>
      <c r="C60">
        <v>7.69</v>
      </c>
      <c r="D60">
        <v>6.5</v>
      </c>
      <c r="E60">
        <v>7.1</v>
      </c>
      <c r="F60">
        <v>7.1</v>
      </c>
      <c r="G60">
        <v>17846000</v>
      </c>
      <c r="I60" s="2">
        <f t="shared" si="0"/>
        <v>-3.4013605442176909E-2</v>
      </c>
      <c r="J60" s="2">
        <f t="shared" si="1"/>
        <v>-3.4605529177475607E-2</v>
      </c>
    </row>
    <row r="61" spans="1:10" x14ac:dyDescent="0.45">
      <c r="A61" s="1">
        <v>44470</v>
      </c>
      <c r="B61">
        <v>7.24</v>
      </c>
      <c r="C61">
        <v>7.49</v>
      </c>
      <c r="D61">
        <v>6.47</v>
      </c>
      <c r="E61">
        <v>7.31</v>
      </c>
      <c r="F61">
        <v>7.31</v>
      </c>
      <c r="G61">
        <v>20960300</v>
      </c>
      <c r="I61" s="2">
        <f t="shared" si="0"/>
        <v>2.9577464788732355E-2</v>
      </c>
      <c r="J61" s="2">
        <f t="shared" si="1"/>
        <v>2.9148489714417362E-2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6146-D3E3-4BC2-AFF6-ED4E0BD9EF39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HDB</v>
      </c>
    </row>
    <row r="2" spans="1:13" x14ac:dyDescent="0.45">
      <c r="A2" s="1">
        <v>42675</v>
      </c>
      <c r="B2">
        <v>35.409999999999997</v>
      </c>
      <c r="C2">
        <v>35.799999</v>
      </c>
      <c r="D2">
        <v>31.105</v>
      </c>
      <c r="E2">
        <v>32.259998000000003</v>
      </c>
      <c r="F2">
        <v>31.564802</v>
      </c>
      <c r="G2">
        <v>40646600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https://query1.finance.yahoo.com/v7/finance/download/HDB?period1=1473897600&amp;period2=1634256000&amp;interval=1mo&amp;events=history&amp;includeAdjustedClose=true</v>
      </c>
    </row>
    <row r="3" spans="1:13" x14ac:dyDescent="0.45">
      <c r="A3" s="1">
        <v>42705</v>
      </c>
      <c r="B3">
        <v>32.264999000000003</v>
      </c>
      <c r="C3">
        <v>32.814999</v>
      </c>
      <c r="D3">
        <v>29.549999</v>
      </c>
      <c r="E3">
        <v>30.34</v>
      </c>
      <c r="F3">
        <v>29.68618</v>
      </c>
      <c r="G3">
        <v>38404600</v>
      </c>
      <c r="I3" s="2">
        <f>F3/F2-1</f>
        <v>-5.9516356224886158E-2</v>
      </c>
      <c r="J3" s="2">
        <f>LN(F3/F2)</f>
        <v>-6.1361021380991657E-2</v>
      </c>
    </row>
    <row r="4" spans="1:13" x14ac:dyDescent="0.45">
      <c r="A4" s="1">
        <v>42736</v>
      </c>
      <c r="B4">
        <v>30.33</v>
      </c>
      <c r="C4">
        <v>34.895000000000003</v>
      </c>
      <c r="D4">
        <v>29.5</v>
      </c>
      <c r="E4">
        <v>34.465000000000003</v>
      </c>
      <c r="F4">
        <v>33.722285999999997</v>
      </c>
      <c r="G4">
        <v>41903400</v>
      </c>
      <c r="I4" s="2">
        <f t="shared" ref="I4:I61" si="0">F4/F3-1</f>
        <v>0.13595908938098455</v>
      </c>
      <c r="J4" s="2">
        <f t="shared" ref="J4:J61" si="1">LN(F4/F3)</f>
        <v>0.12747730678162905</v>
      </c>
      <c r="M4" s="5"/>
    </row>
    <row r="5" spans="1:13" x14ac:dyDescent="0.45">
      <c r="A5" s="1">
        <v>42767</v>
      </c>
      <c r="B5">
        <v>34.935001</v>
      </c>
      <c r="C5">
        <v>36.659999999999997</v>
      </c>
      <c r="D5">
        <v>34.445</v>
      </c>
      <c r="E5">
        <v>35.845001000000003</v>
      </c>
      <c r="F5">
        <v>35.072552000000002</v>
      </c>
      <c r="G5">
        <v>31236400</v>
      </c>
      <c r="I5" s="2">
        <f t="shared" si="0"/>
        <v>4.0040761174969131E-2</v>
      </c>
      <c r="J5" s="2">
        <f t="shared" si="1"/>
        <v>3.9259905822708913E-2</v>
      </c>
    </row>
    <row r="6" spans="1:13" x14ac:dyDescent="0.45">
      <c r="A6" s="1">
        <v>42795</v>
      </c>
      <c r="B6">
        <v>36.014999000000003</v>
      </c>
      <c r="C6">
        <v>37.674999</v>
      </c>
      <c r="D6">
        <v>35.369999</v>
      </c>
      <c r="E6">
        <v>37.610000999999997</v>
      </c>
      <c r="F6">
        <v>36.799511000000003</v>
      </c>
      <c r="G6">
        <v>34604200</v>
      </c>
      <c r="I6" s="2">
        <f t="shared" si="0"/>
        <v>4.9239616210420056E-2</v>
      </c>
      <c r="J6" s="2">
        <f t="shared" si="1"/>
        <v>4.8065726790332497E-2</v>
      </c>
    </row>
    <row r="7" spans="1:13" x14ac:dyDescent="0.45">
      <c r="A7" s="1">
        <v>42826</v>
      </c>
      <c r="B7">
        <v>37.595001000000003</v>
      </c>
      <c r="C7">
        <v>40.845001000000003</v>
      </c>
      <c r="D7">
        <v>37.514999000000003</v>
      </c>
      <c r="E7">
        <v>39.805</v>
      </c>
      <c r="F7">
        <v>38.947208000000003</v>
      </c>
      <c r="G7">
        <v>31206600</v>
      </c>
      <c r="I7" s="2">
        <f t="shared" si="0"/>
        <v>5.8362107039954925E-2</v>
      </c>
      <c r="J7" s="2">
        <f t="shared" si="1"/>
        <v>5.6722531061253106E-2</v>
      </c>
    </row>
    <row r="8" spans="1:13" x14ac:dyDescent="0.45">
      <c r="A8" s="1">
        <v>42856</v>
      </c>
      <c r="B8">
        <v>40.110000999999997</v>
      </c>
      <c r="C8">
        <v>43.924999</v>
      </c>
      <c r="D8">
        <v>39.650002000000001</v>
      </c>
      <c r="E8">
        <v>43.900002000000001</v>
      </c>
      <c r="F8">
        <v>42.953968000000003</v>
      </c>
      <c r="G8">
        <v>30539400</v>
      </c>
      <c r="I8" s="2">
        <f t="shared" si="0"/>
        <v>0.1028766940110315</v>
      </c>
      <c r="J8" s="2">
        <f t="shared" si="1"/>
        <v>9.7921942554447056E-2</v>
      </c>
    </row>
    <row r="9" spans="1:13" x14ac:dyDescent="0.45">
      <c r="A9" s="1">
        <v>42887</v>
      </c>
      <c r="B9">
        <v>43.900002000000001</v>
      </c>
      <c r="C9">
        <v>44.919998</v>
      </c>
      <c r="D9">
        <v>42.779998999999997</v>
      </c>
      <c r="E9">
        <v>43.485000999999997</v>
      </c>
      <c r="F9">
        <v>42.547905</v>
      </c>
      <c r="G9">
        <v>36428200</v>
      </c>
      <c r="I9" s="2">
        <f t="shared" si="0"/>
        <v>-9.4534456048391835E-3</v>
      </c>
      <c r="J9" s="2">
        <f t="shared" si="1"/>
        <v>-9.498413044292893E-3</v>
      </c>
    </row>
    <row r="10" spans="1:13" x14ac:dyDescent="0.45">
      <c r="A10" s="1">
        <v>42917</v>
      </c>
      <c r="B10">
        <v>43.775002000000001</v>
      </c>
      <c r="C10">
        <v>48.599997999999999</v>
      </c>
      <c r="D10">
        <v>43.549999</v>
      </c>
      <c r="E10">
        <v>48.389999000000003</v>
      </c>
      <c r="F10">
        <v>47.624802000000003</v>
      </c>
      <c r="G10">
        <v>20370000</v>
      </c>
      <c r="I10" s="2">
        <f t="shared" si="0"/>
        <v>0.11932190315833413</v>
      </c>
      <c r="J10" s="2">
        <f t="shared" si="1"/>
        <v>0.11272305834338017</v>
      </c>
    </row>
    <row r="11" spans="1:13" x14ac:dyDescent="0.45">
      <c r="A11" s="1">
        <v>42948</v>
      </c>
      <c r="B11">
        <v>48.669998</v>
      </c>
      <c r="C11">
        <v>49.884998000000003</v>
      </c>
      <c r="D11">
        <v>46.419998</v>
      </c>
      <c r="E11">
        <v>48.715000000000003</v>
      </c>
      <c r="F11">
        <v>47.944659999999999</v>
      </c>
      <c r="G11">
        <v>28288200</v>
      </c>
      <c r="I11" s="2">
        <f t="shared" si="0"/>
        <v>6.7162064001862198E-3</v>
      </c>
      <c r="J11" s="2">
        <f t="shared" si="1"/>
        <v>6.6937531636288954E-3</v>
      </c>
    </row>
    <row r="12" spans="1:13" x14ac:dyDescent="0.45">
      <c r="A12" s="1">
        <v>42979</v>
      </c>
      <c r="B12">
        <v>48.755001</v>
      </c>
      <c r="C12">
        <v>50.130001</v>
      </c>
      <c r="D12">
        <v>46.040000999999997</v>
      </c>
      <c r="E12">
        <v>48.185001</v>
      </c>
      <c r="F12">
        <v>47.423045999999999</v>
      </c>
      <c r="G12">
        <v>21235000</v>
      </c>
      <c r="I12" s="2">
        <f t="shared" si="0"/>
        <v>-1.0879501491928401E-2</v>
      </c>
      <c r="J12" s="2">
        <f t="shared" si="1"/>
        <v>-1.0939116047013458E-2</v>
      </c>
    </row>
    <row r="13" spans="1:13" x14ac:dyDescent="0.45">
      <c r="A13" s="1">
        <v>43009</v>
      </c>
      <c r="B13">
        <v>48.07</v>
      </c>
      <c r="C13">
        <v>49.645000000000003</v>
      </c>
      <c r="D13">
        <v>44.534999999999997</v>
      </c>
      <c r="E13">
        <v>46.150002000000001</v>
      </c>
      <c r="F13">
        <v>45.420226999999997</v>
      </c>
      <c r="G13">
        <v>34991200</v>
      </c>
      <c r="I13" s="2">
        <f t="shared" si="0"/>
        <v>-4.2233031593963855E-2</v>
      </c>
      <c r="J13" s="2">
        <f t="shared" si="1"/>
        <v>-4.3150778611272977E-2</v>
      </c>
    </row>
    <row r="14" spans="1:13" x14ac:dyDescent="0.45">
      <c r="A14" s="1">
        <v>43040</v>
      </c>
      <c r="B14">
        <v>46.505001</v>
      </c>
      <c r="C14">
        <v>49.404998999999997</v>
      </c>
      <c r="D14">
        <v>46.205002</v>
      </c>
      <c r="E14">
        <v>48.549999</v>
      </c>
      <c r="F14">
        <v>47.782271999999999</v>
      </c>
      <c r="G14">
        <v>17875200</v>
      </c>
      <c r="I14" s="2">
        <f t="shared" si="0"/>
        <v>5.2004253523435739E-2</v>
      </c>
      <c r="J14" s="2">
        <f t="shared" si="1"/>
        <v>5.0697157580572E-2</v>
      </c>
    </row>
    <row r="15" spans="1:13" x14ac:dyDescent="0.45">
      <c r="A15" s="1">
        <v>43070</v>
      </c>
      <c r="B15">
        <v>48.455002</v>
      </c>
      <c r="C15">
        <v>50.990001999999997</v>
      </c>
      <c r="D15">
        <v>46.345001000000003</v>
      </c>
      <c r="E15">
        <v>50.834999000000003</v>
      </c>
      <c r="F15">
        <v>50.031139000000003</v>
      </c>
      <c r="G15">
        <v>21622400</v>
      </c>
      <c r="I15" s="2">
        <f t="shared" si="0"/>
        <v>4.7064882138714736E-2</v>
      </c>
      <c r="J15" s="2">
        <f t="shared" si="1"/>
        <v>4.5990899537338391E-2</v>
      </c>
    </row>
    <row r="16" spans="1:13" x14ac:dyDescent="0.45">
      <c r="A16" s="1">
        <v>43101</v>
      </c>
      <c r="B16">
        <v>51.34</v>
      </c>
      <c r="C16">
        <v>55.384998000000003</v>
      </c>
      <c r="D16">
        <v>50.139999000000003</v>
      </c>
      <c r="E16">
        <v>54.294998</v>
      </c>
      <c r="F16">
        <v>53.436427999999999</v>
      </c>
      <c r="G16">
        <v>27753600</v>
      </c>
      <c r="I16" s="2">
        <f t="shared" si="0"/>
        <v>6.8063391481053337E-2</v>
      </c>
      <c r="J16" s="2">
        <f t="shared" si="1"/>
        <v>6.5847094095884157E-2</v>
      </c>
      <c r="M16" s="4"/>
    </row>
    <row r="17" spans="1:13" x14ac:dyDescent="0.45">
      <c r="A17" s="1">
        <v>43132</v>
      </c>
      <c r="B17">
        <v>54.055</v>
      </c>
      <c r="C17">
        <v>55.080002</v>
      </c>
      <c r="D17">
        <v>48.134998000000003</v>
      </c>
      <c r="E17">
        <v>48.59</v>
      </c>
      <c r="F17">
        <v>47.821640000000002</v>
      </c>
      <c r="G17">
        <v>26154600</v>
      </c>
      <c r="I17" s="2">
        <f t="shared" si="0"/>
        <v>-0.10507416401410663</v>
      </c>
      <c r="J17" s="2">
        <f t="shared" si="1"/>
        <v>-0.11101442896099145</v>
      </c>
      <c r="M17" s="4"/>
    </row>
    <row r="18" spans="1:13" x14ac:dyDescent="0.45">
      <c r="A18" s="1">
        <v>43160</v>
      </c>
      <c r="B18">
        <v>48.615001999999997</v>
      </c>
      <c r="C18">
        <v>50.055</v>
      </c>
      <c r="D18">
        <v>47.525002000000001</v>
      </c>
      <c r="E18">
        <v>49.384998000000003</v>
      </c>
      <c r="F18">
        <v>48.604069000000003</v>
      </c>
      <c r="G18">
        <v>29499400</v>
      </c>
      <c r="I18" s="2">
        <f t="shared" si="0"/>
        <v>1.6361400403666737E-2</v>
      </c>
      <c r="J18" s="2">
        <f t="shared" si="1"/>
        <v>1.6228994965548516E-2</v>
      </c>
    </row>
    <row r="19" spans="1:13" x14ac:dyDescent="0.45">
      <c r="A19" s="1">
        <v>43191</v>
      </c>
      <c r="B19">
        <v>50.07</v>
      </c>
      <c r="C19">
        <v>50.564999</v>
      </c>
      <c r="D19">
        <v>46.735000999999997</v>
      </c>
      <c r="E19">
        <v>47.904998999999997</v>
      </c>
      <c r="F19">
        <v>47.147472</v>
      </c>
      <c r="G19">
        <v>35642200</v>
      </c>
      <c r="I19" s="2">
        <f t="shared" si="0"/>
        <v>-2.9968622585899163E-2</v>
      </c>
      <c r="J19" s="2">
        <f t="shared" si="1"/>
        <v>-3.042686015830046E-2</v>
      </c>
    </row>
    <row r="20" spans="1:13" x14ac:dyDescent="0.45">
      <c r="A20" s="1">
        <v>43221</v>
      </c>
      <c r="B20">
        <v>47.740001999999997</v>
      </c>
      <c r="C20">
        <v>53.32</v>
      </c>
      <c r="D20">
        <v>47.055</v>
      </c>
      <c r="E20">
        <v>53.209999000000003</v>
      </c>
      <c r="F20">
        <v>52.368583999999998</v>
      </c>
      <c r="G20">
        <v>43582600</v>
      </c>
      <c r="I20" s="2">
        <f t="shared" si="0"/>
        <v>0.11074002016481388</v>
      </c>
      <c r="J20" s="2">
        <f t="shared" si="1"/>
        <v>0.10502647802179918</v>
      </c>
    </row>
    <row r="21" spans="1:13" x14ac:dyDescent="0.45">
      <c r="A21" s="1">
        <v>43252</v>
      </c>
      <c r="B21">
        <v>52.689999</v>
      </c>
      <c r="C21">
        <v>53.544998</v>
      </c>
      <c r="D21">
        <v>50.5</v>
      </c>
      <c r="E21">
        <v>52.509998000000003</v>
      </c>
      <c r="F21">
        <v>51.679656999999999</v>
      </c>
      <c r="G21">
        <v>23750200</v>
      </c>
      <c r="I21" s="2">
        <f t="shared" si="0"/>
        <v>-1.3155349016120033E-2</v>
      </c>
      <c r="J21" s="2">
        <f t="shared" si="1"/>
        <v>-1.3242647089682931E-2</v>
      </c>
    </row>
    <row r="22" spans="1:13" x14ac:dyDescent="0.45">
      <c r="A22" s="1">
        <v>43282</v>
      </c>
      <c r="B22">
        <v>52.009998000000003</v>
      </c>
      <c r="C22">
        <v>56.049999</v>
      </c>
      <c r="D22">
        <v>51.564999</v>
      </c>
      <c r="E22">
        <v>51.669998</v>
      </c>
      <c r="F22">
        <v>51.128227000000003</v>
      </c>
      <c r="G22">
        <v>26892400</v>
      </c>
      <c r="I22" s="2">
        <f t="shared" si="0"/>
        <v>-1.067015595711085E-2</v>
      </c>
      <c r="J22" s="2">
        <f t="shared" si="1"/>
        <v>-1.0727490280021571E-2</v>
      </c>
    </row>
    <row r="23" spans="1:13" x14ac:dyDescent="0.45">
      <c r="A23" s="1">
        <v>43313</v>
      </c>
      <c r="B23">
        <v>52.005001</v>
      </c>
      <c r="C23">
        <v>52.404998999999997</v>
      </c>
      <c r="D23">
        <v>49.34</v>
      </c>
      <c r="E23">
        <v>50.634998000000003</v>
      </c>
      <c r="F23">
        <v>50.104080000000003</v>
      </c>
      <c r="G23">
        <v>31133400</v>
      </c>
      <c r="I23" s="2">
        <f t="shared" si="0"/>
        <v>-2.0030950809227122E-2</v>
      </c>
      <c r="J23" s="2">
        <f t="shared" si="1"/>
        <v>-2.0234290274650811E-2</v>
      </c>
    </row>
    <row r="24" spans="1:13" x14ac:dyDescent="0.45">
      <c r="A24" s="1">
        <v>43344</v>
      </c>
      <c r="B24">
        <v>49.849997999999999</v>
      </c>
      <c r="C24">
        <v>49.935001</v>
      </c>
      <c r="D24">
        <v>45.314999</v>
      </c>
      <c r="E24">
        <v>47.049999</v>
      </c>
      <c r="F24">
        <v>46.556666999999997</v>
      </c>
      <c r="G24">
        <v>31036600</v>
      </c>
      <c r="I24" s="2">
        <f t="shared" si="0"/>
        <v>-7.0800880886347062E-2</v>
      </c>
      <c r="J24" s="2">
        <f t="shared" si="1"/>
        <v>-7.3432226091441094E-2</v>
      </c>
      <c r="M24" s="4"/>
    </row>
    <row r="25" spans="1:13" x14ac:dyDescent="0.45">
      <c r="A25" s="1">
        <v>43374</v>
      </c>
      <c r="B25">
        <v>47.5</v>
      </c>
      <c r="C25">
        <v>47.66</v>
      </c>
      <c r="D25">
        <v>42.715000000000003</v>
      </c>
      <c r="E25">
        <v>44.455002</v>
      </c>
      <c r="F25">
        <v>43.988880000000002</v>
      </c>
      <c r="G25">
        <v>41415800</v>
      </c>
      <c r="I25" s="2">
        <f t="shared" si="0"/>
        <v>-5.5154012635827088E-2</v>
      </c>
      <c r="J25" s="2">
        <f t="shared" si="1"/>
        <v>-5.6733341104688743E-2</v>
      </c>
      <c r="M25" s="4"/>
    </row>
    <row r="26" spans="1:13" x14ac:dyDescent="0.45">
      <c r="A26" s="1">
        <v>43405</v>
      </c>
      <c r="B26">
        <v>44.5</v>
      </c>
      <c r="C26">
        <v>51.25</v>
      </c>
      <c r="D26">
        <v>44.130001</v>
      </c>
      <c r="E26">
        <v>50.709999000000003</v>
      </c>
      <c r="F26">
        <v>50.178294999999999</v>
      </c>
      <c r="G26">
        <v>31687200</v>
      </c>
      <c r="I26" s="2">
        <f t="shared" si="0"/>
        <v>0.14070408248630106</v>
      </c>
      <c r="J26" s="2">
        <f t="shared" si="1"/>
        <v>0.131645687976056</v>
      </c>
    </row>
    <row r="27" spans="1:13" x14ac:dyDescent="0.45">
      <c r="A27" s="1">
        <v>43435</v>
      </c>
      <c r="B27">
        <v>50.735000999999997</v>
      </c>
      <c r="C27">
        <v>52.25</v>
      </c>
      <c r="D27">
        <v>47.029998999999997</v>
      </c>
      <c r="E27">
        <v>51.794998</v>
      </c>
      <c r="F27">
        <v>51.251914999999997</v>
      </c>
      <c r="G27">
        <v>34916200</v>
      </c>
      <c r="I27" s="2">
        <f t="shared" si="0"/>
        <v>2.1396103634051311E-2</v>
      </c>
      <c r="J27" s="2">
        <f t="shared" si="1"/>
        <v>2.1170420493418916E-2</v>
      </c>
    </row>
    <row r="28" spans="1:13" x14ac:dyDescent="0.45">
      <c r="A28" s="1">
        <v>43466</v>
      </c>
      <c r="B28">
        <v>51.384998000000003</v>
      </c>
      <c r="C28">
        <v>52.049999</v>
      </c>
      <c r="D28">
        <v>47.25</v>
      </c>
      <c r="E28">
        <v>49.110000999999997</v>
      </c>
      <c r="F28">
        <v>48.595066000000003</v>
      </c>
      <c r="G28">
        <v>30743400</v>
      </c>
      <c r="I28" s="2">
        <f t="shared" si="0"/>
        <v>-5.183901908835975E-2</v>
      </c>
      <c r="J28" s="2">
        <f t="shared" si="1"/>
        <v>-5.3230980055157973E-2</v>
      </c>
    </row>
    <row r="29" spans="1:13" x14ac:dyDescent="0.45">
      <c r="A29" s="1">
        <v>43497</v>
      </c>
      <c r="B29">
        <v>49.080002</v>
      </c>
      <c r="C29">
        <v>51.209999000000003</v>
      </c>
      <c r="D29">
        <v>48.970001000000003</v>
      </c>
      <c r="E29">
        <v>50.560001</v>
      </c>
      <c r="F29">
        <v>50.029865000000001</v>
      </c>
      <c r="G29">
        <v>23994000</v>
      </c>
      <c r="I29" s="2">
        <f t="shared" si="0"/>
        <v>2.9525610686484072E-2</v>
      </c>
      <c r="J29" s="2">
        <f t="shared" si="1"/>
        <v>2.9098123996569771E-2</v>
      </c>
    </row>
    <row r="30" spans="1:13" x14ac:dyDescent="0.45">
      <c r="A30" s="1">
        <v>43525</v>
      </c>
      <c r="B30">
        <v>50.279998999999997</v>
      </c>
      <c r="C30">
        <v>57.955002</v>
      </c>
      <c r="D30">
        <v>49.775002000000001</v>
      </c>
      <c r="E30">
        <v>57.955002</v>
      </c>
      <c r="F30">
        <v>57.347332000000002</v>
      </c>
      <c r="G30">
        <v>29700000</v>
      </c>
      <c r="I30" s="2">
        <f t="shared" si="0"/>
        <v>0.14626197772070748</v>
      </c>
      <c r="J30" s="2">
        <f t="shared" si="1"/>
        <v>0.13650619401765635</v>
      </c>
    </row>
    <row r="31" spans="1:13" x14ac:dyDescent="0.45">
      <c r="A31" s="1">
        <v>43556</v>
      </c>
      <c r="B31">
        <v>58.080002</v>
      </c>
      <c r="C31">
        <v>58.125</v>
      </c>
      <c r="D31">
        <v>55.900002000000001</v>
      </c>
      <c r="E31">
        <v>57.325001</v>
      </c>
      <c r="F31">
        <v>56.723934</v>
      </c>
      <c r="G31">
        <v>24692800</v>
      </c>
      <c r="I31" s="2">
        <f t="shared" si="0"/>
        <v>-1.0870566742320342E-2</v>
      </c>
      <c r="J31" s="2">
        <f t="shared" si="1"/>
        <v>-1.0930083063400367E-2</v>
      </c>
    </row>
    <row r="32" spans="1:13" x14ac:dyDescent="0.45">
      <c r="A32" s="1">
        <v>43586</v>
      </c>
      <c r="B32">
        <v>57.604999999999997</v>
      </c>
      <c r="C32">
        <v>62.360000999999997</v>
      </c>
      <c r="D32">
        <v>57.125</v>
      </c>
      <c r="E32">
        <v>62.080002</v>
      </c>
      <c r="F32">
        <v>61.429076999999999</v>
      </c>
      <c r="G32">
        <v>32166200</v>
      </c>
      <c r="I32" s="2">
        <f t="shared" si="0"/>
        <v>8.2948107936237303E-2</v>
      </c>
      <c r="J32" s="2">
        <f t="shared" si="1"/>
        <v>7.9687051761227173E-2</v>
      </c>
    </row>
    <row r="33" spans="1:10" x14ac:dyDescent="0.45">
      <c r="A33" s="1">
        <v>43617</v>
      </c>
      <c r="B33">
        <v>62.5</v>
      </c>
      <c r="C33">
        <v>65.194999999999993</v>
      </c>
      <c r="D33">
        <v>62.259998000000003</v>
      </c>
      <c r="E33">
        <v>65.019997000000004</v>
      </c>
      <c r="F33">
        <v>64.338249000000005</v>
      </c>
      <c r="G33">
        <v>26513400</v>
      </c>
      <c r="I33" s="2">
        <f t="shared" si="0"/>
        <v>4.735822418428981E-2</v>
      </c>
      <c r="J33" s="2">
        <f t="shared" si="1"/>
        <v>4.627101681317209E-2</v>
      </c>
    </row>
    <row r="34" spans="1:10" x14ac:dyDescent="0.45">
      <c r="A34" s="1">
        <v>43647</v>
      </c>
      <c r="B34">
        <v>65.425003000000004</v>
      </c>
      <c r="C34">
        <v>65.889999000000003</v>
      </c>
      <c r="D34">
        <v>56.825001</v>
      </c>
      <c r="E34">
        <v>57.490001999999997</v>
      </c>
      <c r="F34">
        <v>57.178485999999999</v>
      </c>
      <c r="G34">
        <v>35591200</v>
      </c>
      <c r="I34" s="2">
        <f t="shared" si="0"/>
        <v>-0.11128314977922393</v>
      </c>
      <c r="J34" s="2">
        <f t="shared" si="1"/>
        <v>-0.11797659788997089</v>
      </c>
    </row>
    <row r="35" spans="1:10" x14ac:dyDescent="0.45">
      <c r="A35" s="1">
        <v>43678</v>
      </c>
      <c r="B35">
        <v>57.27</v>
      </c>
      <c r="C35">
        <v>58.104999999999997</v>
      </c>
      <c r="D35">
        <v>52.645000000000003</v>
      </c>
      <c r="E35">
        <v>53.900002000000001</v>
      </c>
      <c r="F35">
        <v>53.710738999999997</v>
      </c>
      <c r="G35">
        <v>41902200</v>
      </c>
      <c r="I35" s="2">
        <f t="shared" si="0"/>
        <v>-6.064775831944913E-2</v>
      </c>
      <c r="J35" s="2">
        <f t="shared" si="1"/>
        <v>-6.2564745854951309E-2</v>
      </c>
    </row>
    <row r="36" spans="1:10" x14ac:dyDescent="0.45">
      <c r="A36" s="1">
        <v>43709</v>
      </c>
      <c r="B36">
        <v>53.32</v>
      </c>
      <c r="C36">
        <v>59.75</v>
      </c>
      <c r="D36">
        <v>51.025002000000001</v>
      </c>
      <c r="E36">
        <v>57.049999</v>
      </c>
      <c r="F36">
        <v>56.849674</v>
      </c>
      <c r="G36">
        <v>55169200</v>
      </c>
      <c r="I36" s="2">
        <f t="shared" si="0"/>
        <v>5.8441478528158175E-2</v>
      </c>
      <c r="J36" s="2">
        <f t="shared" si="1"/>
        <v>5.679752289212639E-2</v>
      </c>
    </row>
    <row r="37" spans="1:10" x14ac:dyDescent="0.45">
      <c r="A37" s="1">
        <v>43739</v>
      </c>
      <c r="B37">
        <v>57.43</v>
      </c>
      <c r="C37">
        <v>61.259998000000003</v>
      </c>
      <c r="D37">
        <v>54.66</v>
      </c>
      <c r="E37">
        <v>61.09</v>
      </c>
      <c r="F37">
        <v>60.875492000000001</v>
      </c>
      <c r="G37">
        <v>39012000</v>
      </c>
      <c r="I37" s="2">
        <f t="shared" si="0"/>
        <v>7.081514662687427E-2</v>
      </c>
      <c r="J37" s="2">
        <f t="shared" si="1"/>
        <v>6.8420177714256153E-2</v>
      </c>
    </row>
    <row r="38" spans="1:10" x14ac:dyDescent="0.45">
      <c r="A38" s="1">
        <v>43770</v>
      </c>
      <c r="B38">
        <v>61.700001</v>
      </c>
      <c r="C38">
        <v>63.470001000000003</v>
      </c>
      <c r="D38">
        <v>60.860000999999997</v>
      </c>
      <c r="E38">
        <v>61.75</v>
      </c>
      <c r="F38">
        <v>61.533172999999998</v>
      </c>
      <c r="G38">
        <v>23070800</v>
      </c>
      <c r="I38" s="2">
        <f t="shared" si="0"/>
        <v>1.0803707344164026E-2</v>
      </c>
      <c r="J38" s="2">
        <f t="shared" si="1"/>
        <v>1.0745764257827384E-2</v>
      </c>
    </row>
    <row r="39" spans="1:10" x14ac:dyDescent="0.45">
      <c r="A39" s="1">
        <v>43800</v>
      </c>
      <c r="B39">
        <v>61.82</v>
      </c>
      <c r="C39">
        <v>65.379997000000003</v>
      </c>
      <c r="D39">
        <v>61.209999000000003</v>
      </c>
      <c r="E39">
        <v>63.369999</v>
      </c>
      <c r="F39">
        <v>63.147483999999999</v>
      </c>
      <c r="G39">
        <v>22492100</v>
      </c>
      <c r="I39" s="2">
        <f t="shared" si="0"/>
        <v>2.6234808336635052E-2</v>
      </c>
      <c r="J39" s="2">
        <f t="shared" si="1"/>
        <v>2.58965785924836E-2</v>
      </c>
    </row>
    <row r="40" spans="1:10" x14ac:dyDescent="0.45">
      <c r="A40" s="1">
        <v>43831</v>
      </c>
      <c r="B40">
        <v>63.860000999999997</v>
      </c>
      <c r="C40">
        <v>64.190002000000007</v>
      </c>
      <c r="D40">
        <v>56.939999</v>
      </c>
      <c r="E40">
        <v>57.279998999999997</v>
      </c>
      <c r="F40">
        <v>57.078868999999997</v>
      </c>
      <c r="G40">
        <v>34022500</v>
      </c>
      <c r="I40" s="2">
        <f t="shared" si="0"/>
        <v>-9.6102245340447756E-2</v>
      </c>
      <c r="J40" s="2">
        <f t="shared" si="1"/>
        <v>-0.10103902823932347</v>
      </c>
    </row>
    <row r="41" spans="1:10" x14ac:dyDescent="0.45">
      <c r="A41" s="1">
        <v>43862</v>
      </c>
      <c r="B41">
        <v>57.209999000000003</v>
      </c>
      <c r="C41">
        <v>60.330002</v>
      </c>
      <c r="D41">
        <v>53.360000999999997</v>
      </c>
      <c r="E41">
        <v>54.849997999999999</v>
      </c>
      <c r="F41">
        <v>54.657398000000001</v>
      </c>
      <c r="G41">
        <v>30583500</v>
      </c>
      <c r="I41" s="2">
        <f t="shared" si="0"/>
        <v>-4.2423247734638792E-2</v>
      </c>
      <c r="J41" s="2">
        <f t="shared" si="1"/>
        <v>-4.3349402116022936E-2</v>
      </c>
    </row>
    <row r="42" spans="1:10" x14ac:dyDescent="0.45">
      <c r="A42" s="1">
        <v>43891</v>
      </c>
      <c r="B42">
        <v>53.740001999999997</v>
      </c>
      <c r="C42">
        <v>55.349997999999999</v>
      </c>
      <c r="D42">
        <v>29.5</v>
      </c>
      <c r="E42">
        <v>38.459999000000003</v>
      </c>
      <c r="F42">
        <v>38.324950999999999</v>
      </c>
      <c r="G42">
        <v>108451000</v>
      </c>
      <c r="I42" s="2">
        <f t="shared" si="0"/>
        <v>-0.29881493809859005</v>
      </c>
      <c r="J42" s="2">
        <f t="shared" si="1"/>
        <v>-0.35498342978233388</v>
      </c>
    </row>
    <row r="43" spans="1:10" x14ac:dyDescent="0.45">
      <c r="A43" s="1">
        <v>43922</v>
      </c>
      <c r="B43">
        <v>36.540000999999997</v>
      </c>
      <c r="C43">
        <v>44.919998</v>
      </c>
      <c r="D43">
        <v>33.860000999999997</v>
      </c>
      <c r="E43">
        <v>43.349997999999999</v>
      </c>
      <c r="F43">
        <v>43.197780999999999</v>
      </c>
      <c r="G43">
        <v>58633700</v>
      </c>
      <c r="I43" s="2">
        <f t="shared" si="0"/>
        <v>0.12714510711311799</v>
      </c>
      <c r="J43" s="2">
        <f t="shared" si="1"/>
        <v>0.11968798197181131</v>
      </c>
    </row>
    <row r="44" spans="1:10" x14ac:dyDescent="0.45">
      <c r="A44" s="1">
        <v>43952</v>
      </c>
      <c r="B44">
        <v>42.25</v>
      </c>
      <c r="C44">
        <v>42.32</v>
      </c>
      <c r="D44">
        <v>35.650002000000001</v>
      </c>
      <c r="E44">
        <v>41.830002</v>
      </c>
      <c r="F44">
        <v>41.683121</v>
      </c>
      <c r="G44">
        <v>77455600</v>
      </c>
      <c r="I44" s="2">
        <f t="shared" si="0"/>
        <v>-3.5063375130310548E-2</v>
      </c>
      <c r="J44" s="2">
        <f t="shared" si="1"/>
        <v>-3.5692853509930025E-2</v>
      </c>
    </row>
    <row r="45" spans="1:10" x14ac:dyDescent="0.45">
      <c r="A45" s="1">
        <v>43983</v>
      </c>
      <c r="B45">
        <v>42.459999000000003</v>
      </c>
      <c r="C45">
        <v>47.650002000000001</v>
      </c>
      <c r="D45">
        <v>40.610000999999997</v>
      </c>
      <c r="E45">
        <v>45.459999000000003</v>
      </c>
      <c r="F45">
        <v>45.300373</v>
      </c>
      <c r="G45">
        <v>54286500</v>
      </c>
      <c r="I45" s="2">
        <f t="shared" si="0"/>
        <v>8.6779778318422984E-2</v>
      </c>
      <c r="J45" s="2">
        <f t="shared" si="1"/>
        <v>8.3218991770545148E-2</v>
      </c>
    </row>
    <row r="46" spans="1:10" x14ac:dyDescent="0.45">
      <c r="A46" s="1">
        <v>44013</v>
      </c>
      <c r="B46">
        <v>46.189999</v>
      </c>
      <c r="C46">
        <v>52.150002000000001</v>
      </c>
      <c r="D46">
        <v>45.619999</v>
      </c>
      <c r="E46">
        <v>46.75</v>
      </c>
      <c r="F46">
        <v>46.585842</v>
      </c>
      <c r="G46">
        <v>44653400</v>
      </c>
      <c r="I46" s="2">
        <f t="shared" si="0"/>
        <v>2.8376565464482972E-2</v>
      </c>
      <c r="J46" s="2">
        <f t="shared" si="1"/>
        <v>2.7981408775868417E-2</v>
      </c>
    </row>
    <row r="47" spans="1:10" x14ac:dyDescent="0.45">
      <c r="A47" s="1">
        <v>44044</v>
      </c>
      <c r="B47">
        <v>45.709999000000003</v>
      </c>
      <c r="C47">
        <v>51.27</v>
      </c>
      <c r="D47">
        <v>45.400002000000001</v>
      </c>
      <c r="E47">
        <v>49.599997999999999</v>
      </c>
      <c r="F47">
        <v>49.425834999999999</v>
      </c>
      <c r="G47">
        <v>29340000</v>
      </c>
      <c r="I47" s="2">
        <f t="shared" si="0"/>
        <v>6.0962577428567144E-2</v>
      </c>
      <c r="J47" s="2">
        <f t="shared" si="1"/>
        <v>5.917658797170014E-2</v>
      </c>
    </row>
    <row r="48" spans="1:10" x14ac:dyDescent="0.45">
      <c r="A48" s="1">
        <v>44075</v>
      </c>
      <c r="B48">
        <v>50.75</v>
      </c>
      <c r="C48">
        <v>51.919998</v>
      </c>
      <c r="D48">
        <v>46.619999</v>
      </c>
      <c r="E48">
        <v>49.959999000000003</v>
      </c>
      <c r="F48">
        <v>49.784573000000002</v>
      </c>
      <c r="G48">
        <v>25017000</v>
      </c>
      <c r="I48" s="2">
        <f t="shared" si="0"/>
        <v>7.2581070203467934E-3</v>
      </c>
      <c r="J48" s="2">
        <f t="shared" si="1"/>
        <v>7.2318937244366093E-3</v>
      </c>
    </row>
    <row r="49" spans="1:10" x14ac:dyDescent="0.45">
      <c r="A49" s="1">
        <v>44105</v>
      </c>
      <c r="B49">
        <v>51.049999</v>
      </c>
      <c r="C49">
        <v>60.380001</v>
      </c>
      <c r="D49">
        <v>51</v>
      </c>
      <c r="E49">
        <v>57.439999</v>
      </c>
      <c r="F49">
        <v>57.238303999999999</v>
      </c>
      <c r="G49">
        <v>33756800</v>
      </c>
      <c r="I49" s="2">
        <f t="shared" si="0"/>
        <v>0.14971969328731616</v>
      </c>
      <c r="J49" s="2">
        <f t="shared" si="1"/>
        <v>0.13951816769697495</v>
      </c>
    </row>
    <row r="50" spans="1:10" x14ac:dyDescent="0.45">
      <c r="A50" s="1">
        <v>44136</v>
      </c>
      <c r="B50">
        <v>57.970001000000003</v>
      </c>
      <c r="C50">
        <v>70</v>
      </c>
      <c r="D50">
        <v>57.919998</v>
      </c>
      <c r="E50">
        <v>69</v>
      </c>
      <c r="F50">
        <v>68.757712999999995</v>
      </c>
      <c r="G50">
        <v>31368100</v>
      </c>
      <c r="I50" s="2">
        <f t="shared" si="0"/>
        <v>0.2012534997542903</v>
      </c>
      <c r="J50" s="2">
        <f t="shared" si="1"/>
        <v>0.18336559472520989</v>
      </c>
    </row>
    <row r="51" spans="1:10" x14ac:dyDescent="0.45">
      <c r="A51" s="1">
        <v>44166</v>
      </c>
      <c r="B51">
        <v>69.819999999999993</v>
      </c>
      <c r="C51">
        <v>72.440002000000007</v>
      </c>
      <c r="D51">
        <v>65.849997999999999</v>
      </c>
      <c r="E51">
        <v>72.260002</v>
      </c>
      <c r="F51">
        <v>72.006270999999998</v>
      </c>
      <c r="G51">
        <v>28500000</v>
      </c>
      <c r="I51" s="2">
        <f t="shared" si="0"/>
        <v>4.7246452190752741E-2</v>
      </c>
      <c r="J51" s="2">
        <f t="shared" si="1"/>
        <v>4.6164293100670321E-2</v>
      </c>
    </row>
    <row r="52" spans="1:10" x14ac:dyDescent="0.45">
      <c r="A52" s="1">
        <v>44197</v>
      </c>
      <c r="B52">
        <v>72.290001000000004</v>
      </c>
      <c r="C52">
        <v>76.120002999999997</v>
      </c>
      <c r="D52">
        <v>68.790001000000004</v>
      </c>
      <c r="E52">
        <v>72.099997999999999</v>
      </c>
      <c r="F52">
        <v>71.846832000000006</v>
      </c>
      <c r="G52">
        <v>29749900</v>
      </c>
      <c r="I52" s="2">
        <f t="shared" si="0"/>
        <v>-2.2142377016023396E-3</v>
      </c>
      <c r="J52" s="2">
        <f t="shared" si="1"/>
        <v>-2.216692750612822E-3</v>
      </c>
    </row>
    <row r="53" spans="1:10" x14ac:dyDescent="0.45">
      <c r="A53" s="1">
        <v>44228</v>
      </c>
      <c r="B53">
        <v>75.809997999999993</v>
      </c>
      <c r="C53">
        <v>84.699996999999996</v>
      </c>
      <c r="D53">
        <v>75.75</v>
      </c>
      <c r="E53">
        <v>79.139999000000003</v>
      </c>
      <c r="F53">
        <v>78.862105999999997</v>
      </c>
      <c r="G53">
        <v>27154800</v>
      </c>
      <c r="I53" s="2">
        <f t="shared" si="0"/>
        <v>9.7642078359140294E-2</v>
      </c>
      <c r="J53" s="2">
        <f t="shared" si="1"/>
        <v>9.3164313952118785E-2</v>
      </c>
    </row>
    <row r="54" spans="1:10" x14ac:dyDescent="0.45">
      <c r="A54" s="1">
        <v>44256</v>
      </c>
      <c r="B54">
        <v>80.930000000000007</v>
      </c>
      <c r="C54">
        <v>84</v>
      </c>
      <c r="D54">
        <v>76.739998</v>
      </c>
      <c r="E54">
        <v>77.690002000000007</v>
      </c>
      <c r="F54">
        <v>77.417205999999993</v>
      </c>
      <c r="G54">
        <v>32668100</v>
      </c>
      <c r="I54" s="2">
        <f t="shared" si="0"/>
        <v>-1.832185409808873E-2</v>
      </c>
      <c r="J54" s="2">
        <f t="shared" si="1"/>
        <v>-1.8491778014683709E-2</v>
      </c>
    </row>
    <row r="55" spans="1:10" x14ac:dyDescent="0.45">
      <c r="A55" s="1">
        <v>44287</v>
      </c>
      <c r="B55">
        <v>77.349997999999999</v>
      </c>
      <c r="C55">
        <v>78.139999000000003</v>
      </c>
      <c r="D55">
        <v>67.730002999999996</v>
      </c>
      <c r="E55">
        <v>70.279999000000004</v>
      </c>
      <c r="F55">
        <v>70.033218000000005</v>
      </c>
      <c r="G55">
        <v>40055600</v>
      </c>
      <c r="I55" s="2">
        <f t="shared" si="0"/>
        <v>-9.5379158994707058E-2</v>
      </c>
      <c r="J55" s="2">
        <f t="shared" si="1"/>
        <v>-0.10023938328570853</v>
      </c>
    </row>
    <row r="56" spans="1:10" x14ac:dyDescent="0.45">
      <c r="A56" s="1">
        <v>44317</v>
      </c>
      <c r="B56">
        <v>70.699996999999996</v>
      </c>
      <c r="C56">
        <v>77.169998000000007</v>
      </c>
      <c r="D56">
        <v>68.360000999999997</v>
      </c>
      <c r="E56">
        <v>76.529999000000004</v>
      </c>
      <c r="F56">
        <v>76.261275999999995</v>
      </c>
      <c r="G56">
        <v>27846100</v>
      </c>
      <c r="I56" s="2">
        <f t="shared" si="0"/>
        <v>8.8930056019987491E-2</v>
      </c>
      <c r="J56" s="2">
        <f t="shared" si="1"/>
        <v>8.51956141746254E-2</v>
      </c>
    </row>
    <row r="57" spans="1:10" x14ac:dyDescent="0.45">
      <c r="A57" s="1">
        <v>44348</v>
      </c>
      <c r="B57">
        <v>76.709998999999996</v>
      </c>
      <c r="C57">
        <v>77.620002999999997</v>
      </c>
      <c r="D57">
        <v>73</v>
      </c>
      <c r="E57">
        <v>73.120002999999997</v>
      </c>
      <c r="F57">
        <v>72.863251000000005</v>
      </c>
      <c r="G57">
        <v>24947400</v>
      </c>
      <c r="I57" s="2">
        <f t="shared" si="0"/>
        <v>-4.4557673018741362E-2</v>
      </c>
      <c r="J57" s="2">
        <f t="shared" si="1"/>
        <v>-4.5580876117459874E-2</v>
      </c>
    </row>
    <row r="58" spans="1:10" x14ac:dyDescent="0.45">
      <c r="A58" s="1">
        <v>44378</v>
      </c>
      <c r="B58">
        <v>73.25</v>
      </c>
      <c r="C58">
        <v>75.239998</v>
      </c>
      <c r="D58">
        <v>68.5</v>
      </c>
      <c r="E58">
        <v>70.569999999999993</v>
      </c>
      <c r="F58">
        <v>70.569999999999993</v>
      </c>
      <c r="G58">
        <v>26843000</v>
      </c>
      <c r="I58" s="2">
        <f t="shared" si="0"/>
        <v>-3.1473355477921405E-2</v>
      </c>
      <c r="J58" s="2">
        <f t="shared" si="1"/>
        <v>-3.1979285391075168E-2</v>
      </c>
    </row>
    <row r="59" spans="1:10" x14ac:dyDescent="0.45">
      <c r="A59" s="1">
        <v>44409</v>
      </c>
      <c r="B59">
        <v>70.949996999999996</v>
      </c>
      <c r="C59">
        <v>79.389999000000003</v>
      </c>
      <c r="D59">
        <v>70.629997000000003</v>
      </c>
      <c r="E59">
        <v>78.309997999999993</v>
      </c>
      <c r="F59">
        <v>78.309997999999993</v>
      </c>
      <c r="G59">
        <v>27412900</v>
      </c>
      <c r="I59" s="2">
        <f t="shared" si="0"/>
        <v>0.1096783052288508</v>
      </c>
      <c r="J59" s="2">
        <f t="shared" si="1"/>
        <v>0.10407015821058471</v>
      </c>
    </row>
    <row r="60" spans="1:10" x14ac:dyDescent="0.45">
      <c r="A60" s="1">
        <v>44440</v>
      </c>
      <c r="B60">
        <v>78.849997999999999</v>
      </c>
      <c r="C60">
        <v>79.169998000000007</v>
      </c>
      <c r="D60">
        <v>71.800003000000004</v>
      </c>
      <c r="E60">
        <v>73.089995999999999</v>
      </c>
      <c r="F60">
        <v>73.089995999999999</v>
      </c>
      <c r="G60">
        <v>38219600</v>
      </c>
      <c r="I60" s="2">
        <f t="shared" si="0"/>
        <v>-6.6658180734470163E-2</v>
      </c>
      <c r="J60" s="2">
        <f t="shared" si="1"/>
        <v>-6.8983779458073533E-2</v>
      </c>
    </row>
    <row r="61" spans="1:10" x14ac:dyDescent="0.45">
      <c r="A61" s="1">
        <v>44470</v>
      </c>
      <c r="B61">
        <v>73.089995999999999</v>
      </c>
      <c r="C61">
        <v>76.019997000000004</v>
      </c>
      <c r="D61">
        <v>72.040001000000004</v>
      </c>
      <c r="E61">
        <v>75.680000000000007</v>
      </c>
      <c r="F61">
        <v>75.680000000000007</v>
      </c>
      <c r="G61">
        <v>17045300</v>
      </c>
      <c r="I61" s="2">
        <f t="shared" si="0"/>
        <v>3.5435820792766304E-2</v>
      </c>
      <c r="J61" s="2">
        <f t="shared" si="1"/>
        <v>3.4822420978372917E-2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B18B-B899-4EDA-A575-FFB4EC578BCB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HYG</v>
      </c>
    </row>
    <row r="2" spans="1:13" x14ac:dyDescent="0.45">
      <c r="A2" s="1">
        <v>42675</v>
      </c>
      <c r="B2">
        <v>85.68</v>
      </c>
      <c r="C2">
        <v>86.220000999999996</v>
      </c>
      <c r="D2">
        <v>83.239998</v>
      </c>
      <c r="E2">
        <v>85.650002000000001</v>
      </c>
      <c r="F2">
        <v>66.840446</v>
      </c>
      <c r="G2">
        <v>341614200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https://query1.finance.yahoo.com/v7/finance/download/HYG?period1=1473897600&amp;period2=1634256000&amp;interval=1mo&amp;events=history&amp;includeAdjustedClose=true</v>
      </c>
    </row>
    <row r="3" spans="1:13" x14ac:dyDescent="0.45">
      <c r="A3" s="1">
        <v>42705</v>
      </c>
      <c r="B3">
        <v>85.279999000000004</v>
      </c>
      <c r="C3">
        <v>86.839995999999999</v>
      </c>
      <c r="D3">
        <v>84.870002999999997</v>
      </c>
      <c r="E3">
        <v>86.550003000000004</v>
      </c>
      <c r="F3">
        <v>67.847228999999999</v>
      </c>
      <c r="G3">
        <v>224706300</v>
      </c>
      <c r="I3" s="2">
        <f>F3/F2-1</f>
        <v>1.5062481779370529E-2</v>
      </c>
      <c r="J3" s="2">
        <f>LN(F3/F2)</f>
        <v>1.4950169002430617E-2</v>
      </c>
    </row>
    <row r="4" spans="1:13" x14ac:dyDescent="0.45">
      <c r="A4" s="1">
        <v>42736</v>
      </c>
      <c r="B4">
        <v>86.879997000000003</v>
      </c>
      <c r="C4">
        <v>87.690002000000007</v>
      </c>
      <c r="D4">
        <v>86.699996999999996</v>
      </c>
      <c r="E4">
        <v>87.339995999999999</v>
      </c>
      <c r="F4">
        <v>69.000480999999994</v>
      </c>
      <c r="G4">
        <v>201509200</v>
      </c>
      <c r="I4" s="2">
        <f t="shared" ref="I4:I61" si="0">F4/F3-1</f>
        <v>1.6997775988758512E-2</v>
      </c>
      <c r="J4" s="2">
        <f t="shared" ref="J4:J61" si="1">LN(F4/F3)</f>
        <v>1.685493022898606E-2</v>
      </c>
      <c r="M4" s="5"/>
    </row>
    <row r="5" spans="1:13" x14ac:dyDescent="0.45">
      <c r="A5" s="1">
        <v>42767</v>
      </c>
      <c r="B5">
        <v>87.199996999999996</v>
      </c>
      <c r="C5">
        <v>88.370002999999997</v>
      </c>
      <c r="D5">
        <v>86.949996999999996</v>
      </c>
      <c r="E5">
        <v>88.290001000000004</v>
      </c>
      <c r="F5">
        <v>69.750984000000003</v>
      </c>
      <c r="G5">
        <v>169609900</v>
      </c>
      <c r="I5" s="2">
        <f t="shared" si="0"/>
        <v>1.087677925027819E-2</v>
      </c>
      <c r="J5" s="2">
        <f t="shared" si="1"/>
        <v>1.081805254139199E-2</v>
      </c>
    </row>
    <row r="6" spans="1:13" x14ac:dyDescent="0.45">
      <c r="A6" s="1">
        <v>42795</v>
      </c>
      <c r="B6">
        <v>88.18</v>
      </c>
      <c r="C6">
        <v>88.309997999999993</v>
      </c>
      <c r="D6">
        <v>85.989998</v>
      </c>
      <c r="E6">
        <v>87.779999000000004</v>
      </c>
      <c r="F6">
        <v>69.652709999999999</v>
      </c>
      <c r="G6">
        <v>332865400</v>
      </c>
      <c r="I6" s="2">
        <f t="shared" si="0"/>
        <v>-1.4089263600927104E-3</v>
      </c>
      <c r="J6" s="2">
        <f t="shared" si="1"/>
        <v>-1.4099198300971548E-3</v>
      </c>
    </row>
    <row r="7" spans="1:13" x14ac:dyDescent="0.45">
      <c r="A7" s="1">
        <v>42826</v>
      </c>
      <c r="B7">
        <v>87.459998999999996</v>
      </c>
      <c r="C7">
        <v>88.239998</v>
      </c>
      <c r="D7">
        <v>87.160004000000001</v>
      </c>
      <c r="E7">
        <v>88.120002999999997</v>
      </c>
      <c r="F7">
        <v>70.227974000000003</v>
      </c>
      <c r="G7">
        <v>175172800</v>
      </c>
      <c r="I7" s="2">
        <f t="shared" si="0"/>
        <v>8.2590325631264339E-3</v>
      </c>
      <c r="J7" s="2">
        <f t="shared" si="1"/>
        <v>8.2251133854410151E-3</v>
      </c>
    </row>
    <row r="8" spans="1:13" x14ac:dyDescent="0.45">
      <c r="A8" s="1">
        <v>42856</v>
      </c>
      <c r="B8">
        <v>87.75</v>
      </c>
      <c r="C8">
        <v>88.75</v>
      </c>
      <c r="D8">
        <v>87.349997999999999</v>
      </c>
      <c r="E8">
        <v>88.650002000000001</v>
      </c>
      <c r="F8">
        <v>70.951851000000005</v>
      </c>
      <c r="G8">
        <v>228119000</v>
      </c>
      <c r="I8" s="2">
        <f t="shared" si="0"/>
        <v>1.0307530728424608E-2</v>
      </c>
      <c r="J8" s="2">
        <f t="shared" si="1"/>
        <v>1.0254770376480633E-2</v>
      </c>
    </row>
    <row r="9" spans="1:13" x14ac:dyDescent="0.45">
      <c r="A9" s="1">
        <v>42887</v>
      </c>
      <c r="B9">
        <v>88.360000999999997</v>
      </c>
      <c r="C9">
        <v>88.75</v>
      </c>
      <c r="D9">
        <v>87.519997000000004</v>
      </c>
      <c r="E9">
        <v>88.389999000000003</v>
      </c>
      <c r="F9">
        <v>71.046074000000004</v>
      </c>
      <c r="G9">
        <v>280437500</v>
      </c>
      <c r="I9" s="2">
        <f t="shared" si="0"/>
        <v>1.3279850866751985E-3</v>
      </c>
      <c r="J9" s="2">
        <f t="shared" si="1"/>
        <v>1.3271040943568357E-3</v>
      </c>
    </row>
    <row r="10" spans="1:13" x14ac:dyDescent="0.45">
      <c r="A10" s="1">
        <v>42917</v>
      </c>
      <c r="B10">
        <v>88.010002</v>
      </c>
      <c r="C10">
        <v>89.040001000000004</v>
      </c>
      <c r="D10">
        <v>87.449996999999996</v>
      </c>
      <c r="E10">
        <v>88.910004000000001</v>
      </c>
      <c r="F10">
        <v>71.769256999999996</v>
      </c>
      <c r="G10">
        <v>219065700</v>
      </c>
      <c r="I10" s="2">
        <f t="shared" si="0"/>
        <v>1.0179070556382674E-2</v>
      </c>
      <c r="J10" s="2">
        <f t="shared" si="1"/>
        <v>1.0127612718386452E-2</v>
      </c>
    </row>
    <row r="11" spans="1:13" x14ac:dyDescent="0.45">
      <c r="A11" s="1">
        <v>42948</v>
      </c>
      <c r="B11">
        <v>88.610000999999997</v>
      </c>
      <c r="C11">
        <v>88.720000999999996</v>
      </c>
      <c r="D11">
        <v>87.110000999999997</v>
      </c>
      <c r="E11">
        <v>88.599997999999999</v>
      </c>
      <c r="F11">
        <v>71.825378000000001</v>
      </c>
      <c r="G11">
        <v>261431400</v>
      </c>
      <c r="I11" s="2">
        <f t="shared" si="0"/>
        <v>7.8196434442689977E-4</v>
      </c>
      <c r="J11" s="2">
        <f t="shared" si="1"/>
        <v>7.816587695976268E-4</v>
      </c>
    </row>
    <row r="12" spans="1:13" x14ac:dyDescent="0.45">
      <c r="A12" s="1">
        <v>42979</v>
      </c>
      <c r="B12">
        <v>88.150002000000001</v>
      </c>
      <c r="C12">
        <v>88.760002</v>
      </c>
      <c r="D12">
        <v>87.790001000000004</v>
      </c>
      <c r="E12">
        <v>88.760002</v>
      </c>
      <c r="F12">
        <v>72.254149999999996</v>
      </c>
      <c r="G12">
        <v>162635300</v>
      </c>
      <c r="I12" s="2">
        <f t="shared" si="0"/>
        <v>5.9696448795576451E-3</v>
      </c>
      <c r="J12" s="2">
        <f t="shared" si="1"/>
        <v>5.9518971463144391E-3</v>
      </c>
    </row>
    <row r="13" spans="1:13" x14ac:dyDescent="0.45">
      <c r="A13" s="1">
        <v>43009</v>
      </c>
      <c r="B13">
        <v>88.260002</v>
      </c>
      <c r="C13">
        <v>88.739998</v>
      </c>
      <c r="D13">
        <v>88.190002000000007</v>
      </c>
      <c r="E13">
        <v>88.470000999999996</v>
      </c>
      <c r="F13">
        <v>72.320114000000004</v>
      </c>
      <c r="G13">
        <v>171361000</v>
      </c>
      <c r="I13" s="2">
        <f t="shared" si="0"/>
        <v>9.1294410078868182E-4</v>
      </c>
      <c r="J13" s="2">
        <f t="shared" si="1"/>
        <v>9.1252762078579874E-4</v>
      </c>
    </row>
    <row r="14" spans="1:13" x14ac:dyDescent="0.45">
      <c r="A14" s="1">
        <v>43040</v>
      </c>
      <c r="B14">
        <v>88.18</v>
      </c>
      <c r="C14">
        <v>88.199996999999996</v>
      </c>
      <c r="D14">
        <v>86.220000999999996</v>
      </c>
      <c r="E14">
        <v>87.779999000000004</v>
      </c>
      <c r="F14">
        <v>72.052329999999998</v>
      </c>
      <c r="G14">
        <v>311678600</v>
      </c>
      <c r="I14" s="2">
        <f t="shared" si="0"/>
        <v>-3.702759649964138E-3</v>
      </c>
      <c r="J14" s="2">
        <f t="shared" si="1"/>
        <v>-3.7096318337515683E-3</v>
      </c>
    </row>
    <row r="15" spans="1:13" x14ac:dyDescent="0.45">
      <c r="A15" s="1">
        <v>43070</v>
      </c>
      <c r="B15">
        <v>87.419998000000007</v>
      </c>
      <c r="C15">
        <v>87.610000999999997</v>
      </c>
      <c r="D15">
        <v>86.870002999999997</v>
      </c>
      <c r="E15">
        <v>87.260002</v>
      </c>
      <c r="F15">
        <v>71.923064999999994</v>
      </c>
      <c r="G15">
        <v>209091500</v>
      </c>
      <c r="I15" s="2">
        <f t="shared" si="0"/>
        <v>-1.7940433015837254E-3</v>
      </c>
      <c r="J15" s="2">
        <f t="shared" si="1"/>
        <v>-1.7956545246253541E-3</v>
      </c>
    </row>
    <row r="16" spans="1:13" x14ac:dyDescent="0.45">
      <c r="A16" s="1">
        <v>43101</v>
      </c>
      <c r="B16">
        <v>87.300003000000004</v>
      </c>
      <c r="C16">
        <v>88.029999000000004</v>
      </c>
      <c r="D16">
        <v>87.139999000000003</v>
      </c>
      <c r="E16">
        <v>87.300003000000004</v>
      </c>
      <c r="F16">
        <v>72.562714</v>
      </c>
      <c r="G16">
        <v>306108300</v>
      </c>
      <c r="I16" s="2">
        <f t="shared" si="0"/>
        <v>8.8935169823478599E-3</v>
      </c>
      <c r="J16" s="2">
        <f t="shared" si="1"/>
        <v>8.854202583765982E-3</v>
      </c>
      <c r="M16" s="4"/>
    </row>
    <row r="17" spans="1:13" x14ac:dyDescent="0.45">
      <c r="A17" s="1">
        <v>43132</v>
      </c>
      <c r="B17">
        <v>86.860000999999997</v>
      </c>
      <c r="C17">
        <v>86.989998</v>
      </c>
      <c r="D17">
        <v>84.07</v>
      </c>
      <c r="E17">
        <v>86.18</v>
      </c>
      <c r="F17">
        <v>71.631752000000006</v>
      </c>
      <c r="G17">
        <v>412769800</v>
      </c>
      <c r="I17" s="2">
        <f t="shared" si="0"/>
        <v>-1.282975716702095E-2</v>
      </c>
      <c r="J17" s="2">
        <f t="shared" si="1"/>
        <v>-1.2912769282710469E-2</v>
      </c>
      <c r="M17" s="4"/>
    </row>
    <row r="18" spans="1:13" x14ac:dyDescent="0.45">
      <c r="A18" s="1">
        <v>43160</v>
      </c>
      <c r="B18">
        <v>85.910004000000001</v>
      </c>
      <c r="C18">
        <v>86.129997000000003</v>
      </c>
      <c r="D18">
        <v>84.82</v>
      </c>
      <c r="E18">
        <v>85.639999000000003</v>
      </c>
      <c r="F18">
        <v>71.482596999999998</v>
      </c>
      <c r="G18">
        <v>279286000</v>
      </c>
      <c r="I18" s="2">
        <f t="shared" si="0"/>
        <v>-2.0822469901337071E-3</v>
      </c>
      <c r="J18" s="2">
        <f t="shared" si="1"/>
        <v>-2.0844178804744146E-3</v>
      </c>
    </row>
    <row r="19" spans="1:13" x14ac:dyDescent="0.45">
      <c r="A19" s="1">
        <v>43191</v>
      </c>
      <c r="B19">
        <v>85.120002999999997</v>
      </c>
      <c r="C19">
        <v>86.660004000000001</v>
      </c>
      <c r="D19">
        <v>84.889999000000003</v>
      </c>
      <c r="E19">
        <v>85.699996999999996</v>
      </c>
      <c r="F19">
        <v>71.816856000000001</v>
      </c>
      <c r="G19">
        <v>295498900</v>
      </c>
      <c r="I19" s="2">
        <f t="shared" si="0"/>
        <v>4.6760892025230483E-3</v>
      </c>
      <c r="J19" s="2">
        <f t="shared" si="1"/>
        <v>4.6651902604847697E-3</v>
      </c>
    </row>
    <row r="20" spans="1:13" x14ac:dyDescent="0.45">
      <c r="A20" s="1">
        <v>43221</v>
      </c>
      <c r="B20">
        <v>85.279999000000004</v>
      </c>
      <c r="C20">
        <v>85.839995999999999</v>
      </c>
      <c r="D20">
        <v>85.160004000000001</v>
      </c>
      <c r="E20">
        <v>85.379997000000003</v>
      </c>
      <c r="F20">
        <v>71.841460999999995</v>
      </c>
      <c r="G20">
        <v>309234400</v>
      </c>
      <c r="I20" s="2">
        <f t="shared" si="0"/>
        <v>3.4260759061899293E-4</v>
      </c>
      <c r="J20" s="2">
        <f t="shared" si="1"/>
        <v>3.4254891404006307E-4</v>
      </c>
    </row>
    <row r="21" spans="1:13" x14ac:dyDescent="0.45">
      <c r="A21" s="1">
        <v>43252</v>
      </c>
      <c r="B21">
        <v>85.150002000000001</v>
      </c>
      <c r="C21">
        <v>86.190002000000007</v>
      </c>
      <c r="D21">
        <v>85.059997999999993</v>
      </c>
      <c r="E21">
        <v>85.080001999999993</v>
      </c>
      <c r="F21">
        <v>71.893555000000006</v>
      </c>
      <c r="G21">
        <v>246757900</v>
      </c>
      <c r="I21" s="2">
        <f t="shared" si="0"/>
        <v>7.2512445146410975E-4</v>
      </c>
      <c r="J21" s="2">
        <f t="shared" si="1"/>
        <v>7.248616757514441E-4</v>
      </c>
    </row>
    <row r="22" spans="1:13" x14ac:dyDescent="0.45">
      <c r="A22" s="1">
        <v>43282</v>
      </c>
      <c r="B22">
        <v>84.639999000000003</v>
      </c>
      <c r="C22">
        <v>86.150002000000001</v>
      </c>
      <c r="D22">
        <v>84.599997999999999</v>
      </c>
      <c r="E22">
        <v>86.120002999999997</v>
      </c>
      <c r="F22">
        <v>73.101166000000006</v>
      </c>
      <c r="G22">
        <v>225773600</v>
      </c>
      <c r="I22" s="2">
        <f t="shared" si="0"/>
        <v>1.6797208039023737E-2</v>
      </c>
      <c r="J22" s="2">
        <f t="shared" si="1"/>
        <v>1.6657695058322233E-2</v>
      </c>
    </row>
    <row r="23" spans="1:13" x14ac:dyDescent="0.45">
      <c r="A23" s="1">
        <v>43313</v>
      </c>
      <c r="B23">
        <v>85.760002</v>
      </c>
      <c r="C23">
        <v>86.459998999999996</v>
      </c>
      <c r="D23">
        <v>85.669998000000007</v>
      </c>
      <c r="E23">
        <v>86.360000999999997</v>
      </c>
      <c r="F23">
        <v>73.634590000000003</v>
      </c>
      <c r="G23">
        <v>228409200</v>
      </c>
      <c r="I23" s="2">
        <f t="shared" si="0"/>
        <v>7.2970655488586722E-3</v>
      </c>
      <c r="J23" s="2">
        <f t="shared" si="1"/>
        <v>7.2705707773634354E-3</v>
      </c>
    </row>
    <row r="24" spans="1:13" x14ac:dyDescent="0.45">
      <c r="A24" s="1">
        <v>43344</v>
      </c>
      <c r="B24">
        <v>85.889999000000003</v>
      </c>
      <c r="C24">
        <v>86.470000999999996</v>
      </c>
      <c r="D24">
        <v>85.629997000000003</v>
      </c>
      <c r="E24">
        <v>86.440002000000007</v>
      </c>
      <c r="F24">
        <v>74.018242000000001</v>
      </c>
      <c r="G24">
        <v>259185300</v>
      </c>
      <c r="I24" s="2">
        <f t="shared" si="0"/>
        <v>5.2102143842995829E-3</v>
      </c>
      <c r="J24" s="2">
        <f t="shared" si="1"/>
        <v>5.196688179941302E-3</v>
      </c>
      <c r="M24" s="4"/>
    </row>
    <row r="25" spans="1:13" x14ac:dyDescent="0.45">
      <c r="A25" s="1">
        <v>43374</v>
      </c>
      <c r="B25">
        <v>86.160004000000001</v>
      </c>
      <c r="C25">
        <v>86.309997999999993</v>
      </c>
      <c r="D25">
        <v>83.989998</v>
      </c>
      <c r="E25">
        <v>84.349997999999999</v>
      </c>
      <c r="F25">
        <v>72.540206999999995</v>
      </c>
      <c r="G25">
        <v>522013300</v>
      </c>
      <c r="I25" s="2">
        <f t="shared" si="0"/>
        <v>-1.9968523435074381E-2</v>
      </c>
      <c r="J25" s="2">
        <f t="shared" si="1"/>
        <v>-2.0170588889520027E-2</v>
      </c>
      <c r="M25" s="4"/>
    </row>
    <row r="26" spans="1:13" x14ac:dyDescent="0.45">
      <c r="A26" s="1">
        <v>43405</v>
      </c>
      <c r="B26">
        <v>84.089995999999999</v>
      </c>
      <c r="C26">
        <v>85.080001999999993</v>
      </c>
      <c r="D26">
        <v>82.699996999999996</v>
      </c>
      <c r="E26">
        <v>83.599997999999999</v>
      </c>
      <c r="F26">
        <v>72.220237999999995</v>
      </c>
      <c r="G26">
        <v>510126700</v>
      </c>
      <c r="I26" s="2">
        <f t="shared" si="0"/>
        <v>-4.4109193126510293E-3</v>
      </c>
      <c r="J26" s="2">
        <f t="shared" si="1"/>
        <v>-4.4206761188031966E-3</v>
      </c>
    </row>
    <row r="27" spans="1:13" x14ac:dyDescent="0.45">
      <c r="A27" s="1">
        <v>43435</v>
      </c>
      <c r="B27">
        <v>83.650002000000001</v>
      </c>
      <c r="C27">
        <v>83.830001999999993</v>
      </c>
      <c r="D27">
        <v>79.550003000000004</v>
      </c>
      <c r="E27">
        <v>81.099997999999999</v>
      </c>
      <c r="F27">
        <v>70.406936999999999</v>
      </c>
      <c r="G27">
        <v>534682400</v>
      </c>
      <c r="I27" s="2">
        <f t="shared" si="0"/>
        <v>-2.5107934426912282E-2</v>
      </c>
      <c r="J27" s="2">
        <f t="shared" si="1"/>
        <v>-2.5428516088526198E-2</v>
      </c>
    </row>
    <row r="28" spans="1:13" x14ac:dyDescent="0.45">
      <c r="A28" s="1">
        <v>43466</v>
      </c>
      <c r="B28">
        <v>80.720000999999996</v>
      </c>
      <c r="C28">
        <v>85.239998</v>
      </c>
      <c r="D28">
        <v>80.650002000000001</v>
      </c>
      <c r="E28">
        <v>85.110000999999997</v>
      </c>
      <c r="F28">
        <v>74.574973999999997</v>
      </c>
      <c r="G28">
        <v>576068200</v>
      </c>
      <c r="I28" s="2">
        <f t="shared" si="0"/>
        <v>5.9199237711477171E-2</v>
      </c>
      <c r="J28" s="2">
        <f t="shared" si="1"/>
        <v>5.7513186517074676E-2</v>
      </c>
    </row>
    <row r="29" spans="1:13" x14ac:dyDescent="0.45">
      <c r="A29" s="1">
        <v>43497</v>
      </c>
      <c r="B29">
        <v>84.660004000000001</v>
      </c>
      <c r="C29">
        <v>85.870002999999997</v>
      </c>
      <c r="D29">
        <v>84.540001000000004</v>
      </c>
      <c r="E29">
        <v>85.75</v>
      </c>
      <c r="F29">
        <v>75.135741999999993</v>
      </c>
      <c r="G29">
        <v>357424300</v>
      </c>
      <c r="I29" s="2">
        <f t="shared" si="0"/>
        <v>7.5195198861215395E-3</v>
      </c>
      <c r="J29" s="2">
        <f t="shared" si="1"/>
        <v>7.4913892278118789E-3</v>
      </c>
    </row>
    <row r="30" spans="1:13" x14ac:dyDescent="0.45">
      <c r="A30" s="1">
        <v>43525</v>
      </c>
      <c r="B30">
        <v>85.550003000000004</v>
      </c>
      <c r="C30">
        <v>86.529999000000004</v>
      </c>
      <c r="D30">
        <v>84.809997999999993</v>
      </c>
      <c r="E30">
        <v>86.470000999999996</v>
      </c>
      <c r="F30">
        <v>76.114493999999993</v>
      </c>
      <c r="G30">
        <v>420004900</v>
      </c>
      <c r="I30" s="2">
        <f t="shared" si="0"/>
        <v>1.3026450181326421E-2</v>
      </c>
      <c r="J30" s="2">
        <f t="shared" si="1"/>
        <v>1.294233566735137E-2</v>
      </c>
    </row>
    <row r="31" spans="1:13" x14ac:dyDescent="0.45">
      <c r="A31" s="1">
        <v>43556</v>
      </c>
      <c r="B31">
        <v>86.209998999999996</v>
      </c>
      <c r="C31">
        <v>87.040001000000004</v>
      </c>
      <c r="D31">
        <v>85.940002000000007</v>
      </c>
      <c r="E31">
        <v>86.940002000000007</v>
      </c>
      <c r="F31">
        <v>76.870673999999994</v>
      </c>
      <c r="G31">
        <v>313966800</v>
      </c>
      <c r="I31" s="2">
        <f t="shared" si="0"/>
        <v>9.9347701109331332E-3</v>
      </c>
      <c r="J31" s="2">
        <f t="shared" si="1"/>
        <v>9.8857447189475613E-3</v>
      </c>
    </row>
    <row r="32" spans="1:13" x14ac:dyDescent="0.45">
      <c r="A32" s="1">
        <v>43586</v>
      </c>
      <c r="B32">
        <v>86.589995999999999</v>
      </c>
      <c r="C32">
        <v>86.870002999999997</v>
      </c>
      <c r="D32">
        <v>84.879997000000003</v>
      </c>
      <c r="E32">
        <v>84.900002000000001</v>
      </c>
      <c r="F32">
        <v>75.397407999999999</v>
      </c>
      <c r="G32">
        <v>521292500</v>
      </c>
      <c r="I32" s="2">
        <f t="shared" si="0"/>
        <v>-1.9165514276614726E-2</v>
      </c>
      <c r="J32" s="2">
        <f t="shared" si="1"/>
        <v>-1.9351553607361301E-2</v>
      </c>
    </row>
    <row r="33" spans="1:10" x14ac:dyDescent="0.45">
      <c r="A33" s="1">
        <v>43617</v>
      </c>
      <c r="B33">
        <v>84.650002000000001</v>
      </c>
      <c r="C33">
        <v>87.650002000000001</v>
      </c>
      <c r="D33">
        <v>84.470000999999996</v>
      </c>
      <c r="E33">
        <v>87.18</v>
      </c>
      <c r="F33">
        <v>77.749511999999996</v>
      </c>
      <c r="G33">
        <v>492462100</v>
      </c>
      <c r="I33" s="2">
        <f t="shared" si="0"/>
        <v>3.1196085679762398E-2</v>
      </c>
      <c r="J33" s="2">
        <f t="shared" si="1"/>
        <v>3.0719376747120272E-2</v>
      </c>
    </row>
    <row r="34" spans="1:10" x14ac:dyDescent="0.45">
      <c r="A34" s="1">
        <v>43647</v>
      </c>
      <c r="B34">
        <v>87.129997000000003</v>
      </c>
      <c r="C34">
        <v>87.389999000000003</v>
      </c>
      <c r="D34">
        <v>86.510002</v>
      </c>
      <c r="E34">
        <v>86.93</v>
      </c>
      <c r="F34">
        <v>77.880661000000003</v>
      </c>
      <c r="G34">
        <v>368026900</v>
      </c>
      <c r="I34" s="2">
        <f t="shared" si="0"/>
        <v>1.6868144458579426E-3</v>
      </c>
      <c r="J34" s="2">
        <f t="shared" si="1"/>
        <v>1.6853933722045095E-3</v>
      </c>
    </row>
    <row r="35" spans="1:10" x14ac:dyDescent="0.45">
      <c r="A35" s="1">
        <v>43678</v>
      </c>
      <c r="B35">
        <v>86.550003000000004</v>
      </c>
      <c r="C35">
        <v>87.410004000000001</v>
      </c>
      <c r="D35">
        <v>85.349997999999999</v>
      </c>
      <c r="E35">
        <v>87.160004000000001</v>
      </c>
      <c r="F35">
        <v>78.433982999999998</v>
      </c>
      <c r="G35">
        <v>505635900</v>
      </c>
      <c r="I35" s="2">
        <f t="shared" si="0"/>
        <v>7.1047419589824745E-3</v>
      </c>
      <c r="J35" s="2">
        <f t="shared" si="1"/>
        <v>7.0796221893074116E-3</v>
      </c>
    </row>
    <row r="36" spans="1:10" x14ac:dyDescent="0.45">
      <c r="A36" s="1">
        <v>43709</v>
      </c>
      <c r="B36">
        <v>86.720000999999996</v>
      </c>
      <c r="C36">
        <v>87.540001000000004</v>
      </c>
      <c r="D36">
        <v>86.389999000000003</v>
      </c>
      <c r="E36">
        <v>87.169998000000007</v>
      </c>
      <c r="F36">
        <v>78.775536000000002</v>
      </c>
      <c r="G36">
        <v>377682400</v>
      </c>
      <c r="I36" s="2">
        <f t="shared" si="0"/>
        <v>4.354655812901953E-3</v>
      </c>
      <c r="J36" s="2">
        <f t="shared" si="1"/>
        <v>4.3452017355094302E-3</v>
      </c>
    </row>
    <row r="37" spans="1:10" x14ac:dyDescent="0.45">
      <c r="A37" s="1">
        <v>43739</v>
      </c>
      <c r="B37">
        <v>86.839995999999999</v>
      </c>
      <c r="C37">
        <v>87.440002000000007</v>
      </c>
      <c r="D37">
        <v>85.75</v>
      </c>
      <c r="E37">
        <v>86.809997999999993</v>
      </c>
      <c r="F37">
        <v>78.785590999999997</v>
      </c>
      <c r="G37">
        <v>396229800</v>
      </c>
      <c r="I37" s="2">
        <f t="shared" si="0"/>
        <v>1.2764114991226094E-4</v>
      </c>
      <c r="J37" s="2">
        <f t="shared" si="1"/>
        <v>1.2763300447380687E-4</v>
      </c>
    </row>
    <row r="38" spans="1:10" x14ac:dyDescent="0.45">
      <c r="A38" s="1">
        <v>43770</v>
      </c>
      <c r="B38">
        <v>86.589995999999999</v>
      </c>
      <c r="C38">
        <v>87.150002000000001</v>
      </c>
      <c r="D38">
        <v>86.269997000000004</v>
      </c>
      <c r="E38">
        <v>86.940002000000007</v>
      </c>
      <c r="F38">
        <v>79.221656999999993</v>
      </c>
      <c r="G38">
        <v>304457600</v>
      </c>
      <c r="I38" s="2">
        <f t="shared" si="0"/>
        <v>5.5348445631384635E-3</v>
      </c>
      <c r="J38" s="2">
        <f t="shared" si="1"/>
        <v>5.519583596458549E-3</v>
      </c>
    </row>
    <row r="39" spans="1:10" x14ac:dyDescent="0.45">
      <c r="A39" s="1">
        <v>43800</v>
      </c>
      <c r="B39">
        <v>86.629997000000003</v>
      </c>
      <c r="C39">
        <v>88.25</v>
      </c>
      <c r="D39">
        <v>86.239998</v>
      </c>
      <c r="E39">
        <v>87.940002000000007</v>
      </c>
      <c r="F39">
        <v>80.467506</v>
      </c>
      <c r="G39">
        <v>369221000</v>
      </c>
      <c r="I39" s="2">
        <f t="shared" si="0"/>
        <v>1.5726116407789981E-2</v>
      </c>
      <c r="J39" s="2">
        <f t="shared" si="1"/>
        <v>1.5603742350867712E-2</v>
      </c>
    </row>
    <row r="40" spans="1:10" x14ac:dyDescent="0.45">
      <c r="A40" s="1">
        <v>43831</v>
      </c>
      <c r="B40">
        <v>88.099997999999999</v>
      </c>
      <c r="C40">
        <v>88.529999000000004</v>
      </c>
      <c r="D40">
        <v>86.959998999999996</v>
      </c>
      <c r="E40">
        <v>87.529999000000004</v>
      </c>
      <c r="F40">
        <v>80.694953999999996</v>
      </c>
      <c r="G40">
        <v>487063200</v>
      </c>
      <c r="I40" s="2">
        <f t="shared" si="0"/>
        <v>2.8265819497375055E-3</v>
      </c>
      <c r="J40" s="2">
        <f t="shared" si="1"/>
        <v>2.8225946787764867E-3</v>
      </c>
    </row>
    <row r="41" spans="1:10" x14ac:dyDescent="0.45">
      <c r="A41" s="1">
        <v>43862</v>
      </c>
      <c r="B41">
        <v>87.330001999999993</v>
      </c>
      <c r="C41">
        <v>88.489998</v>
      </c>
      <c r="D41">
        <v>84.690002000000007</v>
      </c>
      <c r="E41">
        <v>86.040001000000004</v>
      </c>
      <c r="F41">
        <v>79.321297000000001</v>
      </c>
      <c r="G41">
        <v>666163400</v>
      </c>
      <c r="I41" s="2">
        <f t="shared" si="0"/>
        <v>-1.7022836396932473E-2</v>
      </c>
      <c r="J41" s="2">
        <f t="shared" si="1"/>
        <v>-1.7169390434356575E-2</v>
      </c>
    </row>
    <row r="42" spans="1:10" x14ac:dyDescent="0.45">
      <c r="A42" s="1">
        <v>43891</v>
      </c>
      <c r="B42">
        <v>85.639999000000003</v>
      </c>
      <c r="C42">
        <v>87.190002000000007</v>
      </c>
      <c r="D42">
        <v>67.519997000000004</v>
      </c>
      <c r="E42">
        <v>77.069999999999993</v>
      </c>
      <c r="F42">
        <v>71.350104999999999</v>
      </c>
      <c r="G42">
        <v>1247288000</v>
      </c>
      <c r="I42" s="2">
        <f t="shared" si="0"/>
        <v>-0.1004924566475508</v>
      </c>
      <c r="J42" s="2">
        <f t="shared" si="1"/>
        <v>-0.10590783946501287</v>
      </c>
    </row>
    <row r="43" spans="1:10" x14ac:dyDescent="0.45">
      <c r="A43" s="1">
        <v>43922</v>
      </c>
      <c r="B43">
        <v>75.180000000000007</v>
      </c>
      <c r="C43">
        <v>84.050003000000004</v>
      </c>
      <c r="D43">
        <v>73.319999999999993</v>
      </c>
      <c r="E43">
        <v>80.430000000000007</v>
      </c>
      <c r="F43">
        <v>74.791068999999993</v>
      </c>
      <c r="G43">
        <v>746238700</v>
      </c>
      <c r="I43" s="2">
        <f t="shared" si="0"/>
        <v>4.8226474228734384E-2</v>
      </c>
      <c r="J43" s="2">
        <f t="shared" si="1"/>
        <v>4.70996639156104E-2</v>
      </c>
    </row>
    <row r="44" spans="1:10" x14ac:dyDescent="0.45">
      <c r="A44" s="1">
        <v>43952</v>
      </c>
      <c r="B44">
        <v>79.339995999999999</v>
      </c>
      <c r="C44">
        <v>82.620002999999997</v>
      </c>
      <c r="D44">
        <v>77.980002999999996</v>
      </c>
      <c r="E44">
        <v>82.419998000000007</v>
      </c>
      <c r="F44">
        <v>77.026313999999999</v>
      </c>
      <c r="G44">
        <v>502222100</v>
      </c>
      <c r="I44" s="2">
        <f t="shared" si="0"/>
        <v>2.988652294834826E-2</v>
      </c>
      <c r="J44" s="2">
        <f t="shared" si="1"/>
        <v>2.9448624277367899E-2</v>
      </c>
    </row>
    <row r="45" spans="1:10" x14ac:dyDescent="0.45">
      <c r="A45" s="1">
        <v>43983</v>
      </c>
      <c r="B45">
        <v>81.940002000000007</v>
      </c>
      <c r="C45">
        <v>85.029999000000004</v>
      </c>
      <c r="D45">
        <v>80.480002999999996</v>
      </c>
      <c r="E45">
        <v>81.620002999999997</v>
      </c>
      <c r="F45">
        <v>76.630240999999998</v>
      </c>
      <c r="G45">
        <v>777532200</v>
      </c>
      <c r="I45" s="2">
        <f t="shared" si="0"/>
        <v>-5.1420479500031702E-3</v>
      </c>
      <c r="J45" s="2">
        <f t="shared" si="1"/>
        <v>-5.1553137737713013E-3</v>
      </c>
    </row>
    <row r="46" spans="1:10" x14ac:dyDescent="0.45">
      <c r="A46" s="1">
        <v>44013</v>
      </c>
      <c r="B46">
        <v>81.410004000000001</v>
      </c>
      <c r="C46">
        <v>85.400002000000001</v>
      </c>
      <c r="D46">
        <v>81.410004000000001</v>
      </c>
      <c r="E46">
        <v>85.389999000000003</v>
      </c>
      <c r="F46">
        <v>80.483222999999995</v>
      </c>
      <c r="G46">
        <v>506067500</v>
      </c>
      <c r="I46" s="2">
        <f t="shared" si="0"/>
        <v>5.0280175942549743E-2</v>
      </c>
      <c r="J46" s="2">
        <f t="shared" si="1"/>
        <v>4.9056962806509986E-2</v>
      </c>
    </row>
    <row r="47" spans="1:10" x14ac:dyDescent="0.45">
      <c r="A47" s="1">
        <v>44044</v>
      </c>
      <c r="B47">
        <v>85.029999000000004</v>
      </c>
      <c r="C47">
        <v>85.400002000000001</v>
      </c>
      <c r="D47">
        <v>83.919998000000007</v>
      </c>
      <c r="E47">
        <v>85.029999000000004</v>
      </c>
      <c r="F47">
        <v>80.482132000000007</v>
      </c>
      <c r="G47">
        <v>378432900</v>
      </c>
      <c r="I47" s="2">
        <f t="shared" si="0"/>
        <v>-1.355562015681322E-5</v>
      </c>
      <c r="J47" s="2">
        <f t="shared" si="1"/>
        <v>-1.355571203506245E-5</v>
      </c>
    </row>
    <row r="48" spans="1:10" x14ac:dyDescent="0.45">
      <c r="A48" s="1">
        <v>44075</v>
      </c>
      <c r="B48">
        <v>84.709998999999996</v>
      </c>
      <c r="C48">
        <v>85.389999000000003</v>
      </c>
      <c r="D48">
        <v>82.559997999999993</v>
      </c>
      <c r="E48">
        <v>83.900002000000001</v>
      </c>
      <c r="F48">
        <v>79.730971999999994</v>
      </c>
      <c r="G48">
        <v>632307500</v>
      </c>
      <c r="I48" s="2">
        <f t="shared" si="0"/>
        <v>-9.3332517582910279E-3</v>
      </c>
      <c r="J48" s="2">
        <f t="shared" si="1"/>
        <v>-9.3770794690179425E-3</v>
      </c>
    </row>
    <row r="49" spans="1:10" x14ac:dyDescent="0.45">
      <c r="A49" s="1">
        <v>44105</v>
      </c>
      <c r="B49">
        <v>83.809997999999993</v>
      </c>
      <c r="C49">
        <v>85.470000999999996</v>
      </c>
      <c r="D49">
        <v>83.269997000000004</v>
      </c>
      <c r="E49">
        <v>83.879997000000003</v>
      </c>
      <c r="F49">
        <v>80.032905999999997</v>
      </c>
      <c r="G49">
        <v>636570500</v>
      </c>
      <c r="I49" s="2">
        <f t="shared" si="0"/>
        <v>3.7869098096534604E-3</v>
      </c>
      <c r="J49" s="2">
        <f t="shared" si="1"/>
        <v>3.7797575177363992E-3</v>
      </c>
    </row>
    <row r="50" spans="1:10" x14ac:dyDescent="0.45">
      <c r="A50" s="1">
        <v>44136</v>
      </c>
      <c r="B50">
        <v>83.779999000000004</v>
      </c>
      <c r="C50">
        <v>86.900002000000001</v>
      </c>
      <c r="D50">
        <v>83.379997000000003</v>
      </c>
      <c r="E50">
        <v>86.32</v>
      </c>
      <c r="F50">
        <v>82.712958999999998</v>
      </c>
      <c r="G50">
        <v>633192800</v>
      </c>
      <c r="I50" s="2">
        <f t="shared" si="0"/>
        <v>3.3486888505585455E-2</v>
      </c>
      <c r="J50" s="2">
        <f t="shared" si="1"/>
        <v>3.2938413562438956E-2</v>
      </c>
    </row>
    <row r="51" spans="1:10" x14ac:dyDescent="0.45">
      <c r="A51" s="1">
        <v>44166</v>
      </c>
      <c r="B51">
        <v>86.25</v>
      </c>
      <c r="C51">
        <v>87.339995999999999</v>
      </c>
      <c r="D51">
        <v>86.150002000000001</v>
      </c>
      <c r="E51">
        <v>87.300003000000004</v>
      </c>
      <c r="F51">
        <v>84.011573999999996</v>
      </c>
      <c r="G51">
        <v>500781700</v>
      </c>
      <c r="I51" s="2">
        <f t="shared" si="0"/>
        <v>1.570026046341777E-2</v>
      </c>
      <c r="J51" s="2">
        <f t="shared" si="1"/>
        <v>1.5578286400636888E-2</v>
      </c>
    </row>
    <row r="52" spans="1:10" x14ac:dyDescent="0.45">
      <c r="A52" s="1">
        <v>44197</v>
      </c>
      <c r="B52">
        <v>87.400002000000001</v>
      </c>
      <c r="C52">
        <v>87.620002999999997</v>
      </c>
      <c r="D52">
        <v>86.790001000000004</v>
      </c>
      <c r="E52">
        <v>86.970000999999996</v>
      </c>
      <c r="F52">
        <v>84.374747999999997</v>
      </c>
      <c r="G52">
        <v>643362600</v>
      </c>
      <c r="I52" s="2">
        <f t="shared" si="0"/>
        <v>4.3229043655341748E-3</v>
      </c>
      <c r="J52" s="2">
        <f t="shared" si="1"/>
        <v>4.3135874555474416E-3</v>
      </c>
    </row>
    <row r="53" spans="1:10" x14ac:dyDescent="0.45">
      <c r="A53" s="1">
        <v>44228</v>
      </c>
      <c r="B53">
        <v>86.809997999999993</v>
      </c>
      <c r="C53">
        <v>87.790001000000004</v>
      </c>
      <c r="D53">
        <v>86.410004000000001</v>
      </c>
      <c r="E53">
        <v>86.440002000000007</v>
      </c>
      <c r="F53">
        <v>83.860573000000002</v>
      </c>
      <c r="G53">
        <v>505523700</v>
      </c>
      <c r="I53" s="2">
        <f t="shared" si="0"/>
        <v>-6.0939441265056571E-3</v>
      </c>
      <c r="J53" s="2">
        <f t="shared" si="1"/>
        <v>-6.1125879856949667E-3</v>
      </c>
    </row>
    <row r="54" spans="1:10" x14ac:dyDescent="0.45">
      <c r="A54" s="1">
        <v>44256</v>
      </c>
      <c r="B54">
        <v>86.669998000000007</v>
      </c>
      <c r="C54">
        <v>87.209998999999996</v>
      </c>
      <c r="D54">
        <v>85.650002000000001</v>
      </c>
      <c r="E54">
        <v>87.18</v>
      </c>
      <c r="F54">
        <v>84.888869999999997</v>
      </c>
      <c r="G54">
        <v>711194100</v>
      </c>
      <c r="I54" s="2">
        <f t="shared" si="0"/>
        <v>1.2261983948046673E-2</v>
      </c>
      <c r="J54" s="2">
        <f t="shared" si="1"/>
        <v>1.2187414781315199E-2</v>
      </c>
    </row>
    <row r="55" spans="1:10" x14ac:dyDescent="0.45">
      <c r="A55" s="1">
        <v>44287</v>
      </c>
      <c r="B55">
        <v>86.970000999999996</v>
      </c>
      <c r="C55">
        <v>87.550003000000004</v>
      </c>
      <c r="D55">
        <v>86.849997999999999</v>
      </c>
      <c r="E55">
        <v>87.440002000000007</v>
      </c>
      <c r="F55">
        <v>85.445510999999996</v>
      </c>
      <c r="G55">
        <v>403548100</v>
      </c>
      <c r="I55" s="2">
        <f t="shared" si="0"/>
        <v>6.5572907260986746E-3</v>
      </c>
      <c r="J55" s="2">
        <f t="shared" si="1"/>
        <v>6.5358852190655521E-3</v>
      </c>
    </row>
    <row r="56" spans="1:10" x14ac:dyDescent="0.45">
      <c r="A56" s="1">
        <v>44317</v>
      </c>
      <c r="B56">
        <v>87.230002999999996</v>
      </c>
      <c r="C56">
        <v>87.410004000000001</v>
      </c>
      <c r="D56">
        <v>86.57</v>
      </c>
      <c r="E56">
        <v>87.18</v>
      </c>
      <c r="F56">
        <v>85.479705999999993</v>
      </c>
      <c r="G56">
        <v>433085000</v>
      </c>
      <c r="I56" s="2">
        <f t="shared" si="0"/>
        <v>4.0019656503664791E-4</v>
      </c>
      <c r="J56" s="2">
        <f t="shared" si="1"/>
        <v>4.0011650774970302E-4</v>
      </c>
    </row>
    <row r="57" spans="1:10" x14ac:dyDescent="0.45">
      <c r="A57" s="1">
        <v>44348</v>
      </c>
      <c r="B57">
        <v>87.059997999999993</v>
      </c>
      <c r="C57">
        <v>88.07</v>
      </c>
      <c r="D57">
        <v>86.989998</v>
      </c>
      <c r="E57">
        <v>88.040001000000004</v>
      </c>
      <c r="F57">
        <v>86.614142999999999</v>
      </c>
      <c r="G57">
        <v>390277000</v>
      </c>
      <c r="I57" s="2">
        <f t="shared" si="0"/>
        <v>1.3271419066415602E-2</v>
      </c>
      <c r="J57" s="2">
        <f t="shared" si="1"/>
        <v>1.3184125277852787E-2</v>
      </c>
    </row>
    <row r="58" spans="1:10" x14ac:dyDescent="0.45">
      <c r="A58" s="1">
        <v>44378</v>
      </c>
      <c r="B58">
        <v>87.830001999999993</v>
      </c>
      <c r="C58">
        <v>88.099997999999999</v>
      </c>
      <c r="D58">
        <v>86.980002999999996</v>
      </c>
      <c r="E58">
        <v>87.839995999999999</v>
      </c>
      <c r="F58">
        <v>86.706810000000004</v>
      </c>
      <c r="G58">
        <v>433377000</v>
      </c>
      <c r="I58" s="2">
        <f t="shared" si="0"/>
        <v>1.0698830097528589E-3</v>
      </c>
      <c r="J58" s="2">
        <f t="shared" si="1"/>
        <v>1.0693110928120435E-3</v>
      </c>
    </row>
    <row r="59" spans="1:10" x14ac:dyDescent="0.45">
      <c r="A59" s="1">
        <v>44409</v>
      </c>
      <c r="B59">
        <v>87.669998000000007</v>
      </c>
      <c r="C59">
        <v>88.099997999999999</v>
      </c>
      <c r="D59">
        <v>86.949996999999996</v>
      </c>
      <c r="E59">
        <v>88.089995999999999</v>
      </c>
      <c r="F59">
        <v>87.242935000000003</v>
      </c>
      <c r="G59">
        <v>379997100</v>
      </c>
      <c r="I59" s="2">
        <f t="shared" si="0"/>
        <v>6.1831936845559987E-3</v>
      </c>
      <c r="J59" s="2">
        <f t="shared" si="1"/>
        <v>6.1641561772462147E-3</v>
      </c>
    </row>
    <row r="60" spans="1:10" x14ac:dyDescent="0.45">
      <c r="A60" s="1">
        <v>44440</v>
      </c>
      <c r="B60">
        <v>87.839995999999999</v>
      </c>
      <c r="C60">
        <v>88.160004000000001</v>
      </c>
      <c r="D60">
        <v>87.379997000000003</v>
      </c>
      <c r="E60">
        <v>87.489998</v>
      </c>
      <c r="F60">
        <v>86.928771999999995</v>
      </c>
      <c r="G60">
        <v>482221800</v>
      </c>
      <c r="I60" s="2">
        <f t="shared" si="0"/>
        <v>-3.6010136522803826E-3</v>
      </c>
      <c r="J60" s="2">
        <f t="shared" si="1"/>
        <v>-3.6075129092421505E-3</v>
      </c>
    </row>
    <row r="61" spans="1:10" x14ac:dyDescent="0.45">
      <c r="A61" s="1">
        <v>44470</v>
      </c>
      <c r="B61">
        <v>87.349997999999999</v>
      </c>
      <c r="C61">
        <v>87.480002999999996</v>
      </c>
      <c r="D61">
        <v>86.489998</v>
      </c>
      <c r="E61">
        <v>87.370002999999997</v>
      </c>
      <c r="F61">
        <v>87.081397999999993</v>
      </c>
      <c r="G61">
        <v>268458200</v>
      </c>
      <c r="I61" s="2">
        <f t="shared" si="0"/>
        <v>1.7557593014196904E-3</v>
      </c>
      <c r="J61" s="2">
        <f t="shared" si="1"/>
        <v>1.7542197578393204E-3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6F3C-9998-4E40-BAEF-59EE91D69EC3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ISEE</v>
      </c>
    </row>
    <row r="2" spans="1:13" x14ac:dyDescent="0.45">
      <c r="A2" s="1">
        <v>42644</v>
      </c>
      <c r="B2">
        <v>45.77</v>
      </c>
      <c r="C2">
        <v>46.360000999999997</v>
      </c>
      <c r="D2">
        <v>31.5</v>
      </c>
      <c r="E2">
        <v>35.82</v>
      </c>
      <c r="F2">
        <v>35.82</v>
      </c>
      <c r="G2">
        <v>20607400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https://query1.finance.yahoo.com/v7/finance/download/ISEE?period1=1473897600&amp;period2=1634256000&amp;interval=1mo&amp;events=history&amp;includeAdjustedClose=true</v>
      </c>
    </row>
    <row r="3" spans="1:13" x14ac:dyDescent="0.45">
      <c r="A3" s="1">
        <v>42675</v>
      </c>
      <c r="B3">
        <v>36.25</v>
      </c>
      <c r="C3">
        <v>39.560001</v>
      </c>
      <c r="D3">
        <v>29.846001000000001</v>
      </c>
      <c r="E3">
        <v>30.65</v>
      </c>
      <c r="F3">
        <v>30.65</v>
      </c>
      <c r="G3">
        <v>22580400</v>
      </c>
      <c r="I3" s="2">
        <f>F3/F2-1</f>
        <v>-0.14433277498604136</v>
      </c>
      <c r="J3" s="2">
        <f>LN(F3/F2)</f>
        <v>-0.15587373425034537</v>
      </c>
    </row>
    <row r="4" spans="1:13" x14ac:dyDescent="0.45">
      <c r="A4" s="1">
        <v>42705</v>
      </c>
      <c r="B4">
        <v>30.940000999999999</v>
      </c>
      <c r="C4">
        <v>40.340000000000003</v>
      </c>
      <c r="D4">
        <v>4.53</v>
      </c>
      <c r="E4">
        <v>4.83</v>
      </c>
      <c r="F4">
        <v>4.83</v>
      </c>
      <c r="G4">
        <v>124424600</v>
      </c>
      <c r="I4" s="2">
        <f t="shared" ref="I4:I61" si="0">F4/F3-1</f>
        <v>-0.84241435562805878</v>
      </c>
      <c r="J4" s="2">
        <f t="shared" ref="J4:J61" si="1">LN(F4/F3)</f>
        <v>-1.847786194717739</v>
      </c>
      <c r="M4" s="5"/>
    </row>
    <row r="5" spans="1:13" x14ac:dyDescent="0.45">
      <c r="A5" s="1">
        <v>42736</v>
      </c>
      <c r="B5">
        <v>4.8499999999999996</v>
      </c>
      <c r="C5">
        <v>5.25</v>
      </c>
      <c r="D5">
        <v>4.2699999999999996</v>
      </c>
      <c r="E5">
        <v>4.76</v>
      </c>
      <c r="F5">
        <v>4.76</v>
      </c>
      <c r="G5">
        <v>32138900</v>
      </c>
      <c r="I5" s="2">
        <f t="shared" si="0"/>
        <v>-1.449275362318847E-2</v>
      </c>
      <c r="J5" s="2">
        <f t="shared" si="1"/>
        <v>-1.4598799421152749E-2</v>
      </c>
    </row>
    <row r="6" spans="1:13" x14ac:dyDescent="0.45">
      <c r="A6" s="1">
        <v>42767</v>
      </c>
      <c r="B6">
        <v>4.79</v>
      </c>
      <c r="C6">
        <v>4.8600000000000003</v>
      </c>
      <c r="D6">
        <v>3.56</v>
      </c>
      <c r="E6">
        <v>3.58</v>
      </c>
      <c r="F6">
        <v>3.58</v>
      </c>
      <c r="G6">
        <v>27199000</v>
      </c>
      <c r="I6" s="2">
        <f t="shared" si="0"/>
        <v>-0.24789915966386544</v>
      </c>
      <c r="J6" s="2">
        <f t="shared" si="1"/>
        <v>-0.28488486783071953</v>
      </c>
    </row>
    <row r="7" spans="1:13" x14ac:dyDescent="0.45">
      <c r="A7" s="1">
        <v>42795</v>
      </c>
      <c r="B7">
        <v>3.6</v>
      </c>
      <c r="C7">
        <v>3.95</v>
      </c>
      <c r="D7">
        <v>3.24</v>
      </c>
      <c r="E7">
        <v>3.66</v>
      </c>
      <c r="F7">
        <v>3.66</v>
      </c>
      <c r="G7">
        <v>27188800</v>
      </c>
      <c r="I7" s="2">
        <f t="shared" si="0"/>
        <v>2.2346368715083775E-2</v>
      </c>
      <c r="J7" s="2">
        <f t="shared" si="1"/>
        <v>2.2100347000665922E-2</v>
      </c>
    </row>
    <row r="8" spans="1:13" x14ac:dyDescent="0.45">
      <c r="A8" s="1">
        <v>42826</v>
      </c>
      <c r="B8">
        <v>3.68</v>
      </c>
      <c r="C8">
        <v>3.72</v>
      </c>
      <c r="D8">
        <v>2.7</v>
      </c>
      <c r="E8">
        <v>2.97</v>
      </c>
      <c r="F8">
        <v>2.97</v>
      </c>
      <c r="G8">
        <v>16245600</v>
      </c>
      <c r="I8" s="2">
        <f t="shared" si="0"/>
        <v>-0.18852459016393441</v>
      </c>
      <c r="J8" s="2">
        <f t="shared" si="1"/>
        <v>-0.20890119459866663</v>
      </c>
    </row>
    <row r="9" spans="1:13" x14ac:dyDescent="0.45">
      <c r="A9" s="1">
        <v>42856</v>
      </c>
      <c r="B9">
        <v>2.97</v>
      </c>
      <c r="C9">
        <v>3.12</v>
      </c>
      <c r="D9">
        <v>2.2400000000000002</v>
      </c>
      <c r="E9">
        <v>2.27</v>
      </c>
      <c r="F9">
        <v>2.27</v>
      </c>
      <c r="G9">
        <v>15507900</v>
      </c>
      <c r="I9" s="2">
        <f t="shared" si="0"/>
        <v>-0.23569023569023573</v>
      </c>
      <c r="J9" s="2">
        <f t="shared" si="1"/>
        <v>-0.26878212132129697</v>
      </c>
    </row>
    <row r="10" spans="1:13" x14ac:dyDescent="0.45">
      <c r="A10" s="1">
        <v>42887</v>
      </c>
      <c r="B10">
        <v>2.27</v>
      </c>
      <c r="C10">
        <v>3.0449999999999999</v>
      </c>
      <c r="D10">
        <v>2.2599999999999998</v>
      </c>
      <c r="E10">
        <v>2.56</v>
      </c>
      <c r="F10">
        <v>2.56</v>
      </c>
      <c r="G10">
        <v>18762200</v>
      </c>
      <c r="I10" s="2">
        <f t="shared" si="0"/>
        <v>0.12775330396475781</v>
      </c>
      <c r="J10" s="2">
        <f t="shared" si="1"/>
        <v>0.12022742699815989</v>
      </c>
    </row>
    <row r="11" spans="1:13" x14ac:dyDescent="0.45">
      <c r="A11" s="1">
        <v>42917</v>
      </c>
      <c r="B11">
        <v>2.57</v>
      </c>
      <c r="C11">
        <v>2.89</v>
      </c>
      <c r="D11">
        <v>2.31</v>
      </c>
      <c r="E11">
        <v>2.4</v>
      </c>
      <c r="F11">
        <v>2.4</v>
      </c>
      <c r="G11">
        <v>9042500</v>
      </c>
      <c r="I11" s="2">
        <f t="shared" si="0"/>
        <v>-6.25E-2</v>
      </c>
      <c r="J11" s="2">
        <f t="shared" si="1"/>
        <v>-6.4538521137571178E-2</v>
      </c>
    </row>
    <row r="12" spans="1:13" x14ac:dyDescent="0.45">
      <c r="A12" s="1">
        <v>42948</v>
      </c>
      <c r="B12">
        <v>2.42</v>
      </c>
      <c r="C12">
        <v>3.12</v>
      </c>
      <c r="D12">
        <v>2.37</v>
      </c>
      <c r="E12">
        <v>3.1</v>
      </c>
      <c r="F12">
        <v>3.1</v>
      </c>
      <c r="G12">
        <v>11759900</v>
      </c>
      <c r="I12" s="2">
        <f t="shared" si="0"/>
        <v>0.29166666666666674</v>
      </c>
      <c r="J12" s="2">
        <f t="shared" si="1"/>
        <v>0.25593337413720069</v>
      </c>
    </row>
    <row r="13" spans="1:13" x14ac:dyDescent="0.45">
      <c r="A13" s="1">
        <v>42979</v>
      </c>
      <c r="B13">
        <v>3.12</v>
      </c>
      <c r="C13">
        <v>3.2</v>
      </c>
      <c r="D13">
        <v>2.4300000000000002</v>
      </c>
      <c r="E13">
        <v>2.82</v>
      </c>
      <c r="F13">
        <v>2.82</v>
      </c>
      <c r="G13">
        <v>12134700</v>
      </c>
      <c r="I13" s="2">
        <f t="shared" si="0"/>
        <v>-9.032258064516141E-2</v>
      </c>
      <c r="J13" s="2">
        <f t="shared" si="1"/>
        <v>-9.4665226541078479E-2</v>
      </c>
    </row>
    <row r="14" spans="1:13" x14ac:dyDescent="0.45">
      <c r="A14" s="1">
        <v>43009</v>
      </c>
      <c r="B14">
        <v>2.89</v>
      </c>
      <c r="C14">
        <v>2.92</v>
      </c>
      <c r="D14">
        <v>2.25</v>
      </c>
      <c r="E14">
        <v>2.33</v>
      </c>
      <c r="F14">
        <v>2.33</v>
      </c>
      <c r="G14">
        <v>8938600</v>
      </c>
      <c r="I14" s="2">
        <f t="shared" si="0"/>
        <v>-0.17375886524822692</v>
      </c>
      <c r="J14" s="2">
        <f t="shared" si="1"/>
        <v>-0.19086861737241298</v>
      </c>
    </row>
    <row r="15" spans="1:13" x14ac:dyDescent="0.45">
      <c r="A15" s="1">
        <v>43040</v>
      </c>
      <c r="B15">
        <v>2.33</v>
      </c>
      <c r="C15">
        <v>3.6</v>
      </c>
      <c r="D15">
        <v>2.25</v>
      </c>
      <c r="E15">
        <v>3.14</v>
      </c>
      <c r="F15">
        <v>3.14</v>
      </c>
      <c r="G15">
        <v>21573900</v>
      </c>
      <c r="I15" s="2">
        <f t="shared" si="0"/>
        <v>0.34763948497854069</v>
      </c>
      <c r="J15" s="2">
        <f t="shared" si="1"/>
        <v>0.29835453234255271</v>
      </c>
    </row>
    <row r="16" spans="1:13" x14ac:dyDescent="0.45">
      <c r="A16" s="1">
        <v>43070</v>
      </c>
      <c r="B16">
        <v>3.15</v>
      </c>
      <c r="C16">
        <v>3.32</v>
      </c>
      <c r="D16">
        <v>2.74</v>
      </c>
      <c r="E16">
        <v>3.12</v>
      </c>
      <c r="F16">
        <v>3.12</v>
      </c>
      <c r="G16">
        <v>10265000</v>
      </c>
      <c r="I16" s="2">
        <f t="shared" si="0"/>
        <v>-6.3694267515923553E-3</v>
      </c>
      <c r="J16" s="2">
        <f t="shared" si="1"/>
        <v>-6.38979809877101E-3</v>
      </c>
      <c r="M16" s="4"/>
    </row>
    <row r="17" spans="1:13" x14ac:dyDescent="0.45">
      <c r="A17" s="1">
        <v>43101</v>
      </c>
      <c r="B17">
        <v>3.12</v>
      </c>
      <c r="C17">
        <v>3.33</v>
      </c>
      <c r="D17">
        <v>2.75</v>
      </c>
      <c r="E17">
        <v>2.92</v>
      </c>
      <c r="F17">
        <v>2.92</v>
      </c>
      <c r="G17">
        <v>8918400</v>
      </c>
      <c r="I17" s="2">
        <f t="shared" si="0"/>
        <v>-6.4102564102564208E-2</v>
      </c>
      <c r="J17" s="2">
        <f t="shared" si="1"/>
        <v>-6.6249385541200717E-2</v>
      </c>
      <c r="M17" s="4"/>
    </row>
    <row r="18" spans="1:13" x14ac:dyDescent="0.45">
      <c r="A18" s="1">
        <v>43132</v>
      </c>
      <c r="B18">
        <v>2.9</v>
      </c>
      <c r="C18">
        <v>3.0350000000000001</v>
      </c>
      <c r="D18">
        <v>2.56</v>
      </c>
      <c r="E18">
        <v>2.71</v>
      </c>
      <c r="F18">
        <v>2.71</v>
      </c>
      <c r="G18">
        <v>5726500</v>
      </c>
      <c r="I18" s="2">
        <f t="shared" si="0"/>
        <v>-7.1917808219178037E-2</v>
      </c>
      <c r="J18" s="2">
        <f t="shared" si="1"/>
        <v>-7.4634981388580796E-2</v>
      </c>
    </row>
    <row r="19" spans="1:13" x14ac:dyDescent="0.45">
      <c r="A19" s="1">
        <v>43160</v>
      </c>
      <c r="B19">
        <v>2.72</v>
      </c>
      <c r="C19">
        <v>3.1</v>
      </c>
      <c r="D19">
        <v>2.6309999999999998</v>
      </c>
      <c r="E19">
        <v>2.74</v>
      </c>
      <c r="F19">
        <v>2.74</v>
      </c>
      <c r="G19">
        <v>4959500</v>
      </c>
      <c r="I19" s="2">
        <f t="shared" si="0"/>
        <v>1.1070110701107083E-2</v>
      </c>
      <c r="J19" s="2">
        <f t="shared" si="1"/>
        <v>1.1009285508369396E-2</v>
      </c>
    </row>
    <row r="20" spans="1:13" x14ac:dyDescent="0.45">
      <c r="A20" s="1">
        <v>43191</v>
      </c>
      <c r="B20">
        <v>2.71</v>
      </c>
      <c r="C20">
        <v>2.93</v>
      </c>
      <c r="D20">
        <v>2.5299999999999998</v>
      </c>
      <c r="E20">
        <v>2.63</v>
      </c>
      <c r="F20">
        <v>2.63</v>
      </c>
      <c r="G20">
        <v>3018900</v>
      </c>
      <c r="I20" s="2">
        <f t="shared" si="0"/>
        <v>-4.0145985401459972E-2</v>
      </c>
      <c r="J20" s="2">
        <f t="shared" si="1"/>
        <v>-4.0974074210305793E-2</v>
      </c>
    </row>
    <row r="21" spans="1:13" x14ac:dyDescent="0.45">
      <c r="A21" s="1">
        <v>43221</v>
      </c>
      <c r="B21">
        <v>2.75</v>
      </c>
      <c r="C21">
        <v>2.92</v>
      </c>
      <c r="D21">
        <v>2.5499999999999998</v>
      </c>
      <c r="E21">
        <v>2.76</v>
      </c>
      <c r="F21">
        <v>2.76</v>
      </c>
      <c r="G21">
        <v>3484600</v>
      </c>
      <c r="I21" s="2">
        <f t="shared" si="0"/>
        <v>4.9429657794676674E-2</v>
      </c>
      <c r="J21" s="2">
        <f t="shared" si="1"/>
        <v>4.8246833539385324E-2</v>
      </c>
    </row>
    <row r="22" spans="1:13" x14ac:dyDescent="0.45">
      <c r="A22" s="1">
        <v>43252</v>
      </c>
      <c r="B22">
        <v>2.76</v>
      </c>
      <c r="C22">
        <v>4.5</v>
      </c>
      <c r="D22">
        <v>2.54</v>
      </c>
      <c r="E22">
        <v>2.73</v>
      </c>
      <c r="F22">
        <v>2.73</v>
      </c>
      <c r="G22">
        <v>37494500</v>
      </c>
      <c r="I22" s="2">
        <f t="shared" si="0"/>
        <v>-1.0869565217391242E-2</v>
      </c>
      <c r="J22" s="2">
        <f t="shared" si="1"/>
        <v>-1.0929070532190206E-2</v>
      </c>
    </row>
    <row r="23" spans="1:13" x14ac:dyDescent="0.45">
      <c r="A23" s="1">
        <v>43282</v>
      </c>
      <c r="B23">
        <v>2.73</v>
      </c>
      <c r="C23">
        <v>2.87</v>
      </c>
      <c r="D23">
        <v>2.3849999999999998</v>
      </c>
      <c r="E23">
        <v>2.4900000000000002</v>
      </c>
      <c r="F23">
        <v>2.4900000000000002</v>
      </c>
      <c r="G23">
        <v>2918200</v>
      </c>
      <c r="I23" s="2">
        <f t="shared" si="0"/>
        <v>-8.7912087912087822E-2</v>
      </c>
      <c r="J23" s="2">
        <f t="shared" si="1"/>
        <v>-9.2018898720252013E-2</v>
      </c>
    </row>
    <row r="24" spans="1:13" x14ac:dyDescent="0.45">
      <c r="A24" s="1">
        <v>43313</v>
      </c>
      <c r="B24">
        <v>2.5099999999999998</v>
      </c>
      <c r="C24">
        <v>2.58</v>
      </c>
      <c r="D24">
        <v>2.29</v>
      </c>
      <c r="E24">
        <v>2.56</v>
      </c>
      <c r="F24">
        <v>2.56</v>
      </c>
      <c r="G24">
        <v>2931600</v>
      </c>
      <c r="I24" s="2">
        <f t="shared" si="0"/>
        <v>2.8112449799196693E-2</v>
      </c>
      <c r="J24" s="2">
        <f t="shared" si="1"/>
        <v>2.7724548014854768E-2</v>
      </c>
      <c r="M24" s="4"/>
    </row>
    <row r="25" spans="1:13" x14ac:dyDescent="0.45">
      <c r="A25" s="1">
        <v>43344</v>
      </c>
      <c r="B25">
        <v>2.58</v>
      </c>
      <c r="C25">
        <v>2.597</v>
      </c>
      <c r="D25">
        <v>2.2999999999999998</v>
      </c>
      <c r="E25">
        <v>2.36</v>
      </c>
      <c r="F25">
        <v>2.36</v>
      </c>
      <c r="G25">
        <v>1961000</v>
      </c>
      <c r="I25" s="2">
        <f t="shared" si="0"/>
        <v>-7.8125000000000111E-2</v>
      </c>
      <c r="J25" s="2">
        <f t="shared" si="1"/>
        <v>-8.1345639453952526E-2</v>
      </c>
      <c r="M25" s="4"/>
    </row>
    <row r="26" spans="1:13" x14ac:dyDescent="0.45">
      <c r="A26" s="1">
        <v>43374</v>
      </c>
      <c r="B26">
        <v>2.36</v>
      </c>
      <c r="C26">
        <v>2.57</v>
      </c>
      <c r="D26">
        <v>2.16</v>
      </c>
      <c r="E26">
        <v>2.2599999999999998</v>
      </c>
      <c r="F26">
        <v>2.2599999999999998</v>
      </c>
      <c r="G26">
        <v>2496800</v>
      </c>
      <c r="I26" s="2">
        <f t="shared" si="0"/>
        <v>-4.2372881355932202E-2</v>
      </c>
      <c r="J26" s="2">
        <f t="shared" si="1"/>
        <v>-4.3296805753324188E-2</v>
      </c>
    </row>
    <row r="27" spans="1:13" x14ac:dyDescent="0.45">
      <c r="A27" s="1">
        <v>43405</v>
      </c>
      <c r="B27">
        <v>2.27</v>
      </c>
      <c r="C27">
        <v>2.319</v>
      </c>
      <c r="D27">
        <v>1.75</v>
      </c>
      <c r="E27">
        <v>1.86</v>
      </c>
      <c r="F27">
        <v>1.86</v>
      </c>
      <c r="G27">
        <v>2935600</v>
      </c>
      <c r="I27" s="2">
        <f t="shared" si="0"/>
        <v>-0.17699115044247771</v>
      </c>
      <c r="J27" s="2">
        <f t="shared" si="1"/>
        <v>-0.19478832555908443</v>
      </c>
    </row>
    <row r="28" spans="1:13" x14ac:dyDescent="0.45">
      <c r="A28" s="1">
        <v>43435</v>
      </c>
      <c r="B28">
        <v>1.85</v>
      </c>
      <c r="C28">
        <v>1.87</v>
      </c>
      <c r="D28">
        <v>1.02</v>
      </c>
      <c r="E28">
        <v>1.2</v>
      </c>
      <c r="F28">
        <v>1.2</v>
      </c>
      <c r="G28">
        <v>6658900</v>
      </c>
      <c r="I28" s="2">
        <f t="shared" si="0"/>
        <v>-0.35483870967741937</v>
      </c>
      <c r="J28" s="2">
        <f t="shared" si="1"/>
        <v>-0.43825493093115531</v>
      </c>
    </row>
    <row r="29" spans="1:13" x14ac:dyDescent="0.45">
      <c r="A29" s="1">
        <v>43466</v>
      </c>
      <c r="B29">
        <v>1.18</v>
      </c>
      <c r="C29">
        <v>1.44</v>
      </c>
      <c r="D29">
        <v>1.1599999999999999</v>
      </c>
      <c r="E29">
        <v>1.26</v>
      </c>
      <c r="F29">
        <v>1.26</v>
      </c>
      <c r="G29">
        <v>3506800</v>
      </c>
      <c r="I29" s="2">
        <f t="shared" si="0"/>
        <v>5.0000000000000044E-2</v>
      </c>
      <c r="J29" s="2">
        <f t="shared" si="1"/>
        <v>4.8790164169432049E-2</v>
      </c>
    </row>
    <row r="30" spans="1:13" x14ac:dyDescent="0.45">
      <c r="A30" s="1">
        <v>43497</v>
      </c>
      <c r="B30">
        <v>1.26</v>
      </c>
      <c r="C30">
        <v>1.53</v>
      </c>
      <c r="D30">
        <v>1.21</v>
      </c>
      <c r="E30">
        <v>1.42</v>
      </c>
      <c r="F30">
        <v>1.42</v>
      </c>
      <c r="G30">
        <v>7295600</v>
      </c>
      <c r="I30" s="2">
        <f t="shared" si="0"/>
        <v>0.12698412698412698</v>
      </c>
      <c r="J30" s="2">
        <f t="shared" si="1"/>
        <v>0.11954515064978273</v>
      </c>
    </row>
    <row r="31" spans="1:13" x14ac:dyDescent="0.45">
      <c r="A31" s="1">
        <v>43525</v>
      </c>
      <c r="B31">
        <v>1.43</v>
      </c>
      <c r="C31">
        <v>1.63</v>
      </c>
      <c r="D31">
        <v>1.4</v>
      </c>
      <c r="E31">
        <v>1.41</v>
      </c>
      <c r="F31">
        <v>1.41</v>
      </c>
      <c r="G31">
        <v>4260900</v>
      </c>
      <c r="I31" s="2">
        <f t="shared" si="0"/>
        <v>-7.0422535211267512E-3</v>
      </c>
      <c r="J31" s="2">
        <f t="shared" si="1"/>
        <v>-7.067167223092443E-3</v>
      </c>
    </row>
    <row r="32" spans="1:13" x14ac:dyDescent="0.45">
      <c r="A32" s="1">
        <v>43556</v>
      </c>
      <c r="B32">
        <v>1.43</v>
      </c>
      <c r="C32">
        <v>1.54</v>
      </c>
      <c r="D32">
        <v>1.33</v>
      </c>
      <c r="E32">
        <v>1.38</v>
      </c>
      <c r="F32">
        <v>1.38</v>
      </c>
      <c r="G32">
        <v>4077900</v>
      </c>
      <c r="I32" s="2">
        <f t="shared" si="0"/>
        <v>-2.1276595744680882E-2</v>
      </c>
      <c r="J32" s="2">
        <f t="shared" si="1"/>
        <v>-2.1506205220963619E-2</v>
      </c>
    </row>
    <row r="33" spans="1:10" x14ac:dyDescent="0.45">
      <c r="A33" s="1">
        <v>43586</v>
      </c>
      <c r="B33">
        <v>1.38</v>
      </c>
      <c r="C33">
        <v>1.54</v>
      </c>
      <c r="D33">
        <v>1.28</v>
      </c>
      <c r="E33">
        <v>1.38</v>
      </c>
      <c r="F33">
        <v>1.38</v>
      </c>
      <c r="G33">
        <v>3918800</v>
      </c>
      <c r="I33" s="2">
        <f t="shared" si="0"/>
        <v>0</v>
      </c>
      <c r="J33" s="2">
        <f t="shared" si="1"/>
        <v>0</v>
      </c>
    </row>
    <row r="34" spans="1:10" x14ac:dyDescent="0.45">
      <c r="A34" s="1">
        <v>43617</v>
      </c>
      <c r="B34">
        <v>1.37</v>
      </c>
      <c r="C34">
        <v>1.65</v>
      </c>
      <c r="D34">
        <v>1.2</v>
      </c>
      <c r="E34">
        <v>1.3</v>
      </c>
      <c r="F34">
        <v>1.3</v>
      </c>
      <c r="G34">
        <v>2252700</v>
      </c>
      <c r="I34" s="2">
        <f t="shared" si="0"/>
        <v>-5.7971014492753548E-2</v>
      </c>
      <c r="J34" s="2">
        <f t="shared" si="1"/>
        <v>-5.9719234701622194E-2</v>
      </c>
    </row>
    <row r="35" spans="1:10" x14ac:dyDescent="0.45">
      <c r="A35" s="1">
        <v>43647</v>
      </c>
      <c r="B35">
        <v>1.29</v>
      </c>
      <c r="C35">
        <v>1.33</v>
      </c>
      <c r="D35">
        <v>1.1299999999999999</v>
      </c>
      <c r="E35">
        <v>1.19</v>
      </c>
      <c r="F35">
        <v>1.19</v>
      </c>
      <c r="G35">
        <v>1866200</v>
      </c>
      <c r="I35" s="2">
        <f t="shared" si="0"/>
        <v>-8.4615384615384648E-2</v>
      </c>
      <c r="J35" s="2">
        <f t="shared" si="1"/>
        <v>-8.8410957344053076E-2</v>
      </c>
    </row>
    <row r="36" spans="1:10" x14ac:dyDescent="0.45">
      <c r="A36" s="1">
        <v>43678</v>
      </c>
      <c r="B36">
        <v>1.19</v>
      </c>
      <c r="C36">
        <v>1.24</v>
      </c>
      <c r="D36">
        <v>1.07</v>
      </c>
      <c r="E36">
        <v>1.1000000000000001</v>
      </c>
      <c r="F36">
        <v>1.1000000000000001</v>
      </c>
      <c r="G36">
        <v>1535900</v>
      </c>
      <c r="I36" s="2">
        <f t="shared" si="0"/>
        <v>-7.5630252100840178E-2</v>
      </c>
      <c r="J36" s="2">
        <f t="shared" si="1"/>
        <v>-7.8643127319112993E-2</v>
      </c>
    </row>
    <row r="37" spans="1:10" x14ac:dyDescent="0.45">
      <c r="A37" s="1">
        <v>43709</v>
      </c>
      <c r="B37">
        <v>1.1100000000000001</v>
      </c>
      <c r="C37">
        <v>1.22</v>
      </c>
      <c r="D37">
        <v>1.06</v>
      </c>
      <c r="E37">
        <v>1.1200000000000001</v>
      </c>
      <c r="F37">
        <v>1.1200000000000001</v>
      </c>
      <c r="G37">
        <v>1652400</v>
      </c>
      <c r="I37" s="2">
        <f t="shared" si="0"/>
        <v>1.8181818181818299E-2</v>
      </c>
      <c r="J37" s="2">
        <f t="shared" si="1"/>
        <v>1.8018505502678431E-2</v>
      </c>
    </row>
    <row r="38" spans="1:10" x14ac:dyDescent="0.45">
      <c r="A38" s="1">
        <v>43739</v>
      </c>
      <c r="B38">
        <v>1.1100000000000001</v>
      </c>
      <c r="C38">
        <v>3.79</v>
      </c>
      <c r="D38">
        <v>0.90600000000000003</v>
      </c>
      <c r="E38">
        <v>3.28</v>
      </c>
      <c r="F38">
        <v>3.28</v>
      </c>
      <c r="G38">
        <v>65616600</v>
      </c>
      <c r="I38" s="2">
        <f t="shared" si="0"/>
        <v>1.9285714285714279</v>
      </c>
      <c r="J38" s="2">
        <f t="shared" si="1"/>
        <v>1.0745147370890489</v>
      </c>
    </row>
    <row r="39" spans="1:10" x14ac:dyDescent="0.45">
      <c r="A39" s="1">
        <v>43770</v>
      </c>
      <c r="B39">
        <v>3.4</v>
      </c>
      <c r="C39">
        <v>4.3600000000000003</v>
      </c>
      <c r="D39">
        <v>2.9</v>
      </c>
      <c r="E39">
        <v>3.38</v>
      </c>
      <c r="F39">
        <v>3.38</v>
      </c>
      <c r="G39">
        <v>27890800</v>
      </c>
      <c r="I39" s="2">
        <f t="shared" si="0"/>
        <v>3.0487804878048808E-2</v>
      </c>
      <c r="J39" s="2">
        <f t="shared" si="1"/>
        <v>3.0032287098875076E-2</v>
      </c>
    </row>
    <row r="40" spans="1:10" x14ac:dyDescent="0.45">
      <c r="A40" s="1">
        <v>43800</v>
      </c>
      <c r="B40">
        <v>3.35</v>
      </c>
      <c r="C40">
        <v>8.9700000000000006</v>
      </c>
      <c r="D40">
        <v>3.31</v>
      </c>
      <c r="E40">
        <v>8.58</v>
      </c>
      <c r="F40">
        <v>8.58</v>
      </c>
      <c r="G40">
        <v>32127000</v>
      </c>
      <c r="I40" s="2">
        <f t="shared" si="0"/>
        <v>1.5384615384615388</v>
      </c>
      <c r="J40" s="2">
        <f t="shared" si="1"/>
        <v>0.9315582040049436</v>
      </c>
    </row>
    <row r="41" spans="1:10" x14ac:dyDescent="0.45">
      <c r="A41" s="1">
        <v>43831</v>
      </c>
      <c r="B41">
        <v>8.75</v>
      </c>
      <c r="C41">
        <v>8.7899999999999991</v>
      </c>
      <c r="D41">
        <v>6.37</v>
      </c>
      <c r="E41">
        <v>6.64</v>
      </c>
      <c r="F41">
        <v>6.64</v>
      </c>
      <c r="G41">
        <v>12926900</v>
      </c>
      <c r="I41" s="2">
        <f t="shared" si="0"/>
        <v>-0.22610722610722611</v>
      </c>
      <c r="J41" s="2">
        <f t="shared" si="1"/>
        <v>-0.25632195001152841</v>
      </c>
    </row>
    <row r="42" spans="1:10" x14ac:dyDescent="0.45">
      <c r="A42" s="1">
        <v>43862</v>
      </c>
      <c r="B42">
        <v>6.64</v>
      </c>
      <c r="C42">
        <v>7.44</v>
      </c>
      <c r="D42">
        <v>5</v>
      </c>
      <c r="E42">
        <v>5.4349999999999996</v>
      </c>
      <c r="F42">
        <v>5.4349999999999996</v>
      </c>
      <c r="G42">
        <v>9014500</v>
      </c>
      <c r="I42" s="2">
        <f t="shared" si="0"/>
        <v>-0.18147590361445787</v>
      </c>
      <c r="J42" s="2">
        <f t="shared" si="1"/>
        <v>-0.20025244291516975</v>
      </c>
    </row>
    <row r="43" spans="1:10" x14ac:dyDescent="0.45">
      <c r="A43" s="1">
        <v>43891</v>
      </c>
      <c r="B43">
        <v>5.49</v>
      </c>
      <c r="C43">
        <v>5.75</v>
      </c>
      <c r="D43">
        <v>2.64</v>
      </c>
      <c r="E43">
        <v>3.44</v>
      </c>
      <c r="F43">
        <v>3.44</v>
      </c>
      <c r="G43">
        <v>9495700</v>
      </c>
      <c r="I43" s="2">
        <f t="shared" si="0"/>
        <v>-0.36706531738730452</v>
      </c>
      <c r="J43" s="2">
        <f t="shared" si="1"/>
        <v>-0.4573880491878658</v>
      </c>
    </row>
    <row r="44" spans="1:10" x14ac:dyDescent="0.45">
      <c r="A44" s="1">
        <v>43922</v>
      </c>
      <c r="B44">
        <v>3.29</v>
      </c>
      <c r="C44">
        <v>4.32</v>
      </c>
      <c r="D44">
        <v>3.03</v>
      </c>
      <c r="E44">
        <v>3.88</v>
      </c>
      <c r="F44">
        <v>3.88</v>
      </c>
      <c r="G44">
        <v>7478200</v>
      </c>
      <c r="I44" s="2">
        <f t="shared" si="0"/>
        <v>0.12790697674418605</v>
      </c>
      <c r="J44" s="2">
        <f t="shared" si="1"/>
        <v>0.12036368224987509</v>
      </c>
    </row>
    <row r="45" spans="1:10" x14ac:dyDescent="0.45">
      <c r="A45" s="1">
        <v>43952</v>
      </c>
      <c r="B45">
        <v>3.94</v>
      </c>
      <c r="C45">
        <v>5.17</v>
      </c>
      <c r="D45">
        <v>3.51</v>
      </c>
      <c r="E45">
        <v>4.01</v>
      </c>
      <c r="F45">
        <v>4.01</v>
      </c>
      <c r="G45">
        <v>10133400</v>
      </c>
      <c r="I45" s="2">
        <f t="shared" si="0"/>
        <v>3.3505154639175139E-2</v>
      </c>
      <c r="J45" s="2">
        <f t="shared" si="1"/>
        <v>3.295608768329563E-2</v>
      </c>
    </row>
    <row r="46" spans="1:10" x14ac:dyDescent="0.45">
      <c r="A46" s="1">
        <v>43983</v>
      </c>
      <c r="B46">
        <v>4.03</v>
      </c>
      <c r="C46">
        <v>6.8</v>
      </c>
      <c r="D46">
        <v>3.72</v>
      </c>
      <c r="E46">
        <v>5.0999999999999996</v>
      </c>
      <c r="F46">
        <v>5.0999999999999996</v>
      </c>
      <c r="G46">
        <v>46682200</v>
      </c>
      <c r="I46" s="2">
        <f t="shared" si="0"/>
        <v>0.27182044887780554</v>
      </c>
      <c r="J46" s="2">
        <f t="shared" si="1"/>
        <v>0.24044929841180232</v>
      </c>
    </row>
    <row r="47" spans="1:10" x14ac:dyDescent="0.45">
      <c r="A47" s="1">
        <v>44013</v>
      </c>
      <c r="B47">
        <v>5.09</v>
      </c>
      <c r="C47">
        <v>5.47</v>
      </c>
      <c r="D47">
        <v>3.97</v>
      </c>
      <c r="E47">
        <v>4.01</v>
      </c>
      <c r="F47">
        <v>4.01</v>
      </c>
      <c r="G47">
        <v>15636200</v>
      </c>
      <c r="I47" s="2">
        <f t="shared" si="0"/>
        <v>-0.21372549019607845</v>
      </c>
      <c r="J47" s="2">
        <f t="shared" si="1"/>
        <v>-0.24044929841180229</v>
      </c>
    </row>
    <row r="48" spans="1:10" x14ac:dyDescent="0.45">
      <c r="A48" s="1">
        <v>44044</v>
      </c>
      <c r="B48">
        <v>4.01</v>
      </c>
      <c r="C48">
        <v>5.28</v>
      </c>
      <c r="D48">
        <v>4.01</v>
      </c>
      <c r="E48">
        <v>4.49</v>
      </c>
      <c r="F48">
        <v>4.49</v>
      </c>
      <c r="G48">
        <v>12298200</v>
      </c>
      <c r="I48" s="2">
        <f t="shared" si="0"/>
        <v>0.1197007481296759</v>
      </c>
      <c r="J48" s="2">
        <f t="shared" si="1"/>
        <v>0.11306146043568518</v>
      </c>
    </row>
    <row r="49" spans="1:10" x14ac:dyDescent="0.45">
      <c r="A49" s="1">
        <v>44075</v>
      </c>
      <c r="B49">
        <v>4.57</v>
      </c>
      <c r="C49">
        <v>6.37</v>
      </c>
      <c r="D49">
        <v>4.22</v>
      </c>
      <c r="E49">
        <v>5.64</v>
      </c>
      <c r="F49">
        <v>5.64</v>
      </c>
      <c r="G49">
        <v>24203100</v>
      </c>
      <c r="I49" s="2">
        <f t="shared" si="0"/>
        <v>0.25612472160356337</v>
      </c>
      <c r="J49" s="2">
        <f t="shared" si="1"/>
        <v>0.22803136375580452</v>
      </c>
    </row>
    <row r="50" spans="1:10" x14ac:dyDescent="0.45">
      <c r="A50" s="1">
        <v>44105</v>
      </c>
      <c r="B50">
        <v>5.65</v>
      </c>
      <c r="C50">
        <v>6.61</v>
      </c>
      <c r="D50">
        <v>5.43</v>
      </c>
      <c r="E50">
        <v>5.92</v>
      </c>
      <c r="F50">
        <v>5.92</v>
      </c>
      <c r="G50">
        <v>20051200</v>
      </c>
      <c r="I50" s="2">
        <f t="shared" si="0"/>
        <v>4.9645390070921946E-2</v>
      </c>
      <c r="J50" s="2">
        <f t="shared" si="1"/>
        <v>4.8452383385946748E-2</v>
      </c>
    </row>
    <row r="51" spans="1:10" x14ac:dyDescent="0.45">
      <c r="A51" s="1">
        <v>44136</v>
      </c>
      <c r="B51">
        <v>5.87</v>
      </c>
      <c r="C51">
        <v>6.86</v>
      </c>
      <c r="D51">
        <v>5.41</v>
      </c>
      <c r="E51">
        <v>6.82</v>
      </c>
      <c r="F51">
        <v>6.82</v>
      </c>
      <c r="G51">
        <v>13098500</v>
      </c>
      <c r="I51" s="2">
        <f t="shared" si="0"/>
        <v>0.1520270270270272</v>
      </c>
      <c r="J51" s="2">
        <f t="shared" si="1"/>
        <v>0.14152302295945657</v>
      </c>
    </row>
    <row r="52" spans="1:10" x14ac:dyDescent="0.45">
      <c r="A52" s="1">
        <v>44166</v>
      </c>
      <c r="B52">
        <v>6.98</v>
      </c>
      <c r="C52">
        <v>7.98</v>
      </c>
      <c r="D52">
        <v>6.28</v>
      </c>
      <c r="E52">
        <v>6.91</v>
      </c>
      <c r="F52">
        <v>6.91</v>
      </c>
      <c r="G52">
        <v>21630200</v>
      </c>
      <c r="I52" s="2">
        <f t="shared" si="0"/>
        <v>1.3196480938416411E-2</v>
      </c>
      <c r="J52" s="2">
        <f t="shared" si="1"/>
        <v>1.3110165924207785E-2</v>
      </c>
    </row>
    <row r="53" spans="1:10" x14ac:dyDescent="0.45">
      <c r="A53" s="1">
        <v>44197</v>
      </c>
      <c r="B53">
        <v>7</v>
      </c>
      <c r="C53">
        <v>7.01</v>
      </c>
      <c r="D53">
        <v>4.96</v>
      </c>
      <c r="E53">
        <v>5.26</v>
      </c>
      <c r="F53">
        <v>5.26</v>
      </c>
      <c r="G53">
        <v>15400000</v>
      </c>
      <c r="I53" s="2">
        <f t="shared" si="0"/>
        <v>-0.23878437047756884</v>
      </c>
      <c r="J53" s="2">
        <f t="shared" si="1"/>
        <v>-0.27283861102996015</v>
      </c>
    </row>
    <row r="54" spans="1:10" x14ac:dyDescent="0.45">
      <c r="A54" s="1">
        <v>44228</v>
      </c>
      <c r="B54">
        <v>5.29</v>
      </c>
      <c r="C54">
        <v>6.57</v>
      </c>
      <c r="D54">
        <v>5.28</v>
      </c>
      <c r="E54">
        <v>6.14</v>
      </c>
      <c r="F54">
        <v>6.14</v>
      </c>
      <c r="G54">
        <v>10775600</v>
      </c>
      <c r="I54" s="2">
        <f t="shared" si="0"/>
        <v>0.16730038022813676</v>
      </c>
      <c r="J54" s="2">
        <f t="shared" si="1"/>
        <v>0.1546937154094325</v>
      </c>
    </row>
    <row r="55" spans="1:10" x14ac:dyDescent="0.45">
      <c r="A55" s="1">
        <v>44256</v>
      </c>
      <c r="B55">
        <v>6.28</v>
      </c>
      <c r="C55">
        <v>6.78</v>
      </c>
      <c r="D55">
        <v>5.4850000000000003</v>
      </c>
      <c r="E55">
        <v>6.18</v>
      </c>
      <c r="F55">
        <v>6.18</v>
      </c>
      <c r="G55">
        <v>12906200</v>
      </c>
      <c r="I55" s="2">
        <f t="shared" si="0"/>
        <v>6.514657980456029E-3</v>
      </c>
      <c r="J55" s="2">
        <f t="shared" si="1"/>
        <v>6.4935293105483115E-3</v>
      </c>
    </row>
    <row r="56" spans="1:10" x14ac:dyDescent="0.45">
      <c r="A56" s="1">
        <v>44287</v>
      </c>
      <c r="B56">
        <v>6.28</v>
      </c>
      <c r="C56">
        <v>7.16</v>
      </c>
      <c r="D56">
        <v>5.62</v>
      </c>
      <c r="E56">
        <v>7</v>
      </c>
      <c r="F56">
        <v>7</v>
      </c>
      <c r="G56">
        <v>8057600</v>
      </c>
      <c r="I56" s="2">
        <f t="shared" si="0"/>
        <v>0.13268608414239491</v>
      </c>
      <c r="J56" s="2">
        <f t="shared" si="1"/>
        <v>0.12459187758571398</v>
      </c>
    </row>
    <row r="57" spans="1:10" x14ac:dyDescent="0.45">
      <c r="A57" s="1">
        <v>44317</v>
      </c>
      <c r="B57">
        <v>7.1</v>
      </c>
      <c r="C57">
        <v>7.4</v>
      </c>
      <c r="D57">
        <v>6.27</v>
      </c>
      <c r="E57">
        <v>7.07</v>
      </c>
      <c r="F57">
        <v>7.07</v>
      </c>
      <c r="G57">
        <v>14940000</v>
      </c>
      <c r="I57" s="2">
        <f t="shared" si="0"/>
        <v>1.0000000000000009E-2</v>
      </c>
      <c r="J57" s="2">
        <f t="shared" si="1"/>
        <v>9.950330853168092E-3</v>
      </c>
    </row>
    <row r="58" spans="1:10" x14ac:dyDescent="0.45">
      <c r="A58" s="1">
        <v>44348</v>
      </c>
      <c r="B58">
        <v>7.1</v>
      </c>
      <c r="C58">
        <v>7.1</v>
      </c>
      <c r="D58">
        <v>5.72</v>
      </c>
      <c r="E58">
        <v>6.31</v>
      </c>
      <c r="F58">
        <v>6.31</v>
      </c>
      <c r="G58">
        <v>24523200</v>
      </c>
      <c r="I58" s="2">
        <f t="shared" si="0"/>
        <v>-0.10749646393210754</v>
      </c>
      <c r="J58" s="2">
        <f t="shared" si="1"/>
        <v>-0.11372480335535966</v>
      </c>
    </row>
    <row r="59" spans="1:10" x14ac:dyDescent="0.45">
      <c r="A59" s="1">
        <v>44378</v>
      </c>
      <c r="B59">
        <v>6.3</v>
      </c>
      <c r="C59">
        <v>10.25</v>
      </c>
      <c r="D59">
        <v>6.3</v>
      </c>
      <c r="E59">
        <v>8.6300000000000008</v>
      </c>
      <c r="F59">
        <v>8.6300000000000008</v>
      </c>
      <c r="G59">
        <v>67962700</v>
      </c>
      <c r="I59" s="2">
        <f t="shared" si="0"/>
        <v>0.3676703645007926</v>
      </c>
      <c r="J59" s="2">
        <f t="shared" si="1"/>
        <v>0.31310882854221495</v>
      </c>
    </row>
    <row r="60" spans="1:10" x14ac:dyDescent="0.45">
      <c r="A60" s="1">
        <v>44409</v>
      </c>
      <c r="B60">
        <v>8.66</v>
      </c>
      <c r="C60">
        <v>10.8</v>
      </c>
      <c r="D60">
        <v>8.4499999999999993</v>
      </c>
      <c r="E60">
        <v>10.57</v>
      </c>
      <c r="F60">
        <v>10.57</v>
      </c>
      <c r="G60">
        <v>27654900</v>
      </c>
      <c r="I60" s="2">
        <f t="shared" si="0"/>
        <v>0.22479721900347616</v>
      </c>
      <c r="J60" s="2">
        <f t="shared" si="1"/>
        <v>0.20277529478680961</v>
      </c>
    </row>
    <row r="61" spans="1:10" x14ac:dyDescent="0.45">
      <c r="A61" s="1">
        <v>44440</v>
      </c>
      <c r="B61">
        <v>10.64</v>
      </c>
      <c r="C61">
        <v>18.010000000000002</v>
      </c>
      <c r="D61">
        <v>8.3699999999999992</v>
      </c>
      <c r="E61">
        <v>16.239999999999998</v>
      </c>
      <c r="F61">
        <v>16.239999999999998</v>
      </c>
      <c r="G61">
        <v>266430500</v>
      </c>
      <c r="I61" s="2">
        <f t="shared" si="0"/>
        <v>0.5364238410596025</v>
      </c>
      <c r="J61" s="2">
        <f t="shared" si="1"/>
        <v>0.42945753485138555</v>
      </c>
    </row>
    <row r="62" spans="1:10" x14ac:dyDescent="0.45">
      <c r="A62" s="1">
        <v>44470</v>
      </c>
      <c r="B62">
        <v>16.309999000000001</v>
      </c>
      <c r="C62">
        <v>18.07</v>
      </c>
      <c r="D62">
        <v>15.52</v>
      </c>
      <c r="E62">
        <v>17.129999000000002</v>
      </c>
      <c r="F62">
        <v>17.129999000000002</v>
      </c>
      <c r="G62">
        <v>12394800</v>
      </c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AA9B-7EC4-428B-8BE6-3429C605B647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JNJ</v>
      </c>
    </row>
    <row r="2" spans="1:13" x14ac:dyDescent="0.45">
      <c r="A2" s="1">
        <v>42675</v>
      </c>
      <c r="B2">
        <v>114.760002</v>
      </c>
      <c r="C2">
        <v>122.5</v>
      </c>
      <c r="D2">
        <v>111.300003</v>
      </c>
      <c r="E2">
        <v>111.300003</v>
      </c>
      <c r="F2">
        <v>97.509201000000004</v>
      </c>
      <c r="G2">
        <v>171310900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https://query1.finance.yahoo.com/v7/finance/download/JNJ?period1=1473897600&amp;period2=1634256000&amp;interval=1mo&amp;events=history&amp;includeAdjustedClose=true</v>
      </c>
    </row>
    <row r="3" spans="1:13" x14ac:dyDescent="0.45">
      <c r="A3" s="1">
        <v>42705</v>
      </c>
      <c r="B3">
        <v>111.360001</v>
      </c>
      <c r="C3">
        <v>117.300003</v>
      </c>
      <c r="D3">
        <v>109.32</v>
      </c>
      <c r="E3">
        <v>115.209999</v>
      </c>
      <c r="F3">
        <v>101.63220200000001</v>
      </c>
      <c r="G3">
        <v>138044800</v>
      </c>
      <c r="I3" s="2">
        <f>F3/F2-1</f>
        <v>4.2283199510577463E-2</v>
      </c>
      <c r="J3" s="2">
        <f>LN(F3/F2)</f>
        <v>4.141369096353794E-2</v>
      </c>
    </row>
    <row r="4" spans="1:13" x14ac:dyDescent="0.45">
      <c r="A4" s="1">
        <v>42736</v>
      </c>
      <c r="B4">
        <v>115.779999</v>
      </c>
      <c r="C4">
        <v>117</v>
      </c>
      <c r="D4">
        <v>110.760002</v>
      </c>
      <c r="E4">
        <v>113.25</v>
      </c>
      <c r="F4">
        <v>99.903205999999997</v>
      </c>
      <c r="G4">
        <v>143312500</v>
      </c>
      <c r="I4" s="2">
        <f t="shared" ref="I4:I61" si="0">F4/F3-1</f>
        <v>-1.7012285141671968E-2</v>
      </c>
      <c r="J4" s="2">
        <f t="shared" ref="J4:J61" si="1">LN(F4/F3)</f>
        <v>-1.7158656513953211E-2</v>
      </c>
      <c r="M4" s="5"/>
    </row>
    <row r="5" spans="1:13" x14ac:dyDescent="0.45">
      <c r="A5" s="1">
        <v>42767</v>
      </c>
      <c r="B5">
        <v>112.480003</v>
      </c>
      <c r="C5">
        <v>122.879997</v>
      </c>
      <c r="D5">
        <v>112.470001</v>
      </c>
      <c r="E5">
        <v>122.209999</v>
      </c>
      <c r="F5">
        <v>107.807236</v>
      </c>
      <c r="G5">
        <v>133814500</v>
      </c>
      <c r="I5" s="2">
        <f t="shared" si="0"/>
        <v>7.9116880393207856E-2</v>
      </c>
      <c r="J5" s="2">
        <f t="shared" si="1"/>
        <v>7.6143003294768932E-2</v>
      </c>
    </row>
    <row r="6" spans="1:13" x14ac:dyDescent="0.45">
      <c r="A6" s="1">
        <v>42795</v>
      </c>
      <c r="B6">
        <v>122.489998</v>
      </c>
      <c r="C6">
        <v>129</v>
      </c>
      <c r="D6">
        <v>122.389999</v>
      </c>
      <c r="E6">
        <v>124.550003</v>
      </c>
      <c r="F6">
        <v>110.59848</v>
      </c>
      <c r="G6">
        <v>166544900</v>
      </c>
      <c r="I6" s="2">
        <f t="shared" si="0"/>
        <v>2.5891063564601469E-2</v>
      </c>
      <c r="J6" s="2">
        <f t="shared" si="1"/>
        <v>2.5561565248560306E-2</v>
      </c>
    </row>
    <row r="7" spans="1:13" x14ac:dyDescent="0.45">
      <c r="A7" s="1">
        <v>42826</v>
      </c>
      <c r="B7">
        <v>124.730003</v>
      </c>
      <c r="C7">
        <v>125.80999799999999</v>
      </c>
      <c r="D7">
        <v>120.949997</v>
      </c>
      <c r="E7">
        <v>123.470001</v>
      </c>
      <c r="F7">
        <v>109.639458</v>
      </c>
      <c r="G7">
        <v>106205200</v>
      </c>
      <c r="I7" s="2">
        <f t="shared" si="0"/>
        <v>-8.6712041612144741E-3</v>
      </c>
      <c r="J7" s="2">
        <f t="shared" si="1"/>
        <v>-8.7090178039179802E-3</v>
      </c>
    </row>
    <row r="8" spans="1:13" x14ac:dyDescent="0.45">
      <c r="A8" s="1">
        <v>42856</v>
      </c>
      <c r="B8">
        <v>123.400002</v>
      </c>
      <c r="C8">
        <v>128.800003</v>
      </c>
      <c r="D8">
        <v>122.339996</v>
      </c>
      <c r="E8">
        <v>128.25</v>
      </c>
      <c r="F8">
        <v>113.884033</v>
      </c>
      <c r="G8">
        <v>112541500</v>
      </c>
      <c r="I8" s="2">
        <f t="shared" si="0"/>
        <v>3.8713936364041412E-2</v>
      </c>
      <c r="J8" s="2">
        <f t="shared" si="1"/>
        <v>3.7983348283061519E-2</v>
      </c>
    </row>
    <row r="9" spans="1:13" x14ac:dyDescent="0.45">
      <c r="A9" s="1">
        <v>42887</v>
      </c>
      <c r="B9">
        <v>128.320007</v>
      </c>
      <c r="C9">
        <v>137</v>
      </c>
      <c r="D9">
        <v>128.11999499999999</v>
      </c>
      <c r="E9">
        <v>132.28999300000001</v>
      </c>
      <c r="F9">
        <v>118.25048099999999</v>
      </c>
      <c r="G9">
        <v>145558900</v>
      </c>
      <c r="I9" s="2">
        <f t="shared" si="0"/>
        <v>3.8341178170253176E-2</v>
      </c>
      <c r="J9" s="2">
        <f t="shared" si="1"/>
        <v>3.7624418762913767E-2</v>
      </c>
    </row>
    <row r="10" spans="1:13" x14ac:dyDescent="0.45">
      <c r="A10" s="1">
        <v>42917</v>
      </c>
      <c r="B10">
        <v>132.78999300000001</v>
      </c>
      <c r="C10">
        <v>137.08000200000001</v>
      </c>
      <c r="D10">
        <v>129.570007</v>
      </c>
      <c r="E10">
        <v>132.720001</v>
      </c>
      <c r="F10">
        <v>118.634857</v>
      </c>
      <c r="G10">
        <v>107885800</v>
      </c>
      <c r="I10" s="2">
        <f t="shared" si="0"/>
        <v>3.250523775882197E-3</v>
      </c>
      <c r="J10" s="2">
        <f t="shared" si="1"/>
        <v>3.2452522438778113E-3</v>
      </c>
    </row>
    <row r="11" spans="1:13" x14ac:dyDescent="0.45">
      <c r="A11" s="1">
        <v>42948</v>
      </c>
      <c r="B11">
        <v>133.16999799999999</v>
      </c>
      <c r="C11">
        <v>134.970001</v>
      </c>
      <c r="D11">
        <v>130.89999399999999</v>
      </c>
      <c r="E11">
        <v>132.36999499999999</v>
      </c>
      <c r="F11">
        <v>118.32199900000001</v>
      </c>
      <c r="G11">
        <v>107061100</v>
      </c>
      <c r="I11" s="2">
        <f t="shared" si="0"/>
        <v>-2.63715073218318E-3</v>
      </c>
      <c r="J11" s="2">
        <f t="shared" si="1"/>
        <v>-2.6406341397035306E-3</v>
      </c>
    </row>
    <row r="12" spans="1:13" x14ac:dyDescent="0.45">
      <c r="A12" s="1">
        <v>42979</v>
      </c>
      <c r="B12">
        <v>132.60000600000001</v>
      </c>
      <c r="C12">
        <v>135.78999300000001</v>
      </c>
      <c r="D12">
        <v>129.050003</v>
      </c>
      <c r="E12">
        <v>130.009995</v>
      </c>
      <c r="F12">
        <v>116.951736</v>
      </c>
      <c r="G12">
        <v>116205400</v>
      </c>
      <c r="I12" s="2">
        <f t="shared" si="0"/>
        <v>-1.1580796568523177E-2</v>
      </c>
      <c r="J12" s="2">
        <f t="shared" si="1"/>
        <v>-1.1648376250796805E-2</v>
      </c>
    </row>
    <row r="13" spans="1:13" x14ac:dyDescent="0.45">
      <c r="A13" s="1">
        <v>43009</v>
      </c>
      <c r="B13">
        <v>130.16000399999999</v>
      </c>
      <c r="C13">
        <v>144.35000600000001</v>
      </c>
      <c r="D13">
        <v>130.020004</v>
      </c>
      <c r="E13">
        <v>139.41000399999999</v>
      </c>
      <c r="F13">
        <v>125.407585</v>
      </c>
      <c r="G13">
        <v>123841100</v>
      </c>
      <c r="I13" s="2">
        <f t="shared" si="0"/>
        <v>7.2302039193330225E-2</v>
      </c>
      <c r="J13" s="2">
        <f t="shared" si="1"/>
        <v>6.9807775942546571E-2</v>
      </c>
    </row>
    <row r="14" spans="1:13" x14ac:dyDescent="0.45">
      <c r="A14" s="1">
        <v>43040</v>
      </c>
      <c r="B14">
        <v>139.83000200000001</v>
      </c>
      <c r="C14">
        <v>141.86999499999999</v>
      </c>
      <c r="D14">
        <v>136.60000600000001</v>
      </c>
      <c r="E14">
        <v>139.33000200000001</v>
      </c>
      <c r="F14">
        <v>125.335632</v>
      </c>
      <c r="G14">
        <v>93742200</v>
      </c>
      <c r="I14" s="2">
        <f t="shared" si="0"/>
        <v>-5.7375317449892549E-4</v>
      </c>
      <c r="J14" s="2">
        <f t="shared" si="1"/>
        <v>-5.7391783383710685E-4</v>
      </c>
    </row>
    <row r="15" spans="1:13" x14ac:dyDescent="0.45">
      <c r="A15" s="1">
        <v>43070</v>
      </c>
      <c r="B15">
        <v>139.570007</v>
      </c>
      <c r="C15">
        <v>143.800003</v>
      </c>
      <c r="D15">
        <v>138.60000600000001</v>
      </c>
      <c r="E15">
        <v>139.720001</v>
      </c>
      <c r="F15">
        <v>126.45612300000001</v>
      </c>
      <c r="G15">
        <v>114023200</v>
      </c>
      <c r="I15" s="2">
        <f t="shared" si="0"/>
        <v>8.9399238039507001E-3</v>
      </c>
      <c r="J15" s="2">
        <f t="shared" si="1"/>
        <v>8.9001992658240808E-3</v>
      </c>
    </row>
    <row r="16" spans="1:13" x14ac:dyDescent="0.45">
      <c r="A16" s="1">
        <v>43101</v>
      </c>
      <c r="B16">
        <v>139.66000399999999</v>
      </c>
      <c r="C16">
        <v>148.320007</v>
      </c>
      <c r="D16">
        <v>138.10000600000001</v>
      </c>
      <c r="E16">
        <v>138.19000199999999</v>
      </c>
      <c r="F16">
        <v>125.07135</v>
      </c>
      <c r="G16">
        <v>170954200</v>
      </c>
      <c r="I16" s="2">
        <f t="shared" si="0"/>
        <v>-1.0950620398191502E-2</v>
      </c>
      <c r="J16" s="2">
        <f t="shared" si="1"/>
        <v>-1.1011019787011456E-2</v>
      </c>
      <c r="M16" s="4"/>
    </row>
    <row r="17" spans="1:13" x14ac:dyDescent="0.45">
      <c r="A17" s="1">
        <v>43132</v>
      </c>
      <c r="B17">
        <v>137.529999</v>
      </c>
      <c r="C17">
        <v>140.66999799999999</v>
      </c>
      <c r="D17">
        <v>122.150002</v>
      </c>
      <c r="E17">
        <v>129.88000500000001</v>
      </c>
      <c r="F17">
        <v>117.55027</v>
      </c>
      <c r="G17">
        <v>177033700</v>
      </c>
      <c r="I17" s="2">
        <f t="shared" si="0"/>
        <v>-6.0134315332807997E-2</v>
      </c>
      <c r="J17" s="2">
        <f t="shared" si="1"/>
        <v>-6.2018302579566864E-2</v>
      </c>
      <c r="M17" s="4"/>
    </row>
    <row r="18" spans="1:13" x14ac:dyDescent="0.45">
      <c r="A18" s="1">
        <v>43160</v>
      </c>
      <c r="B18">
        <v>129.11000100000001</v>
      </c>
      <c r="C18">
        <v>135.699997</v>
      </c>
      <c r="D18">
        <v>124.900002</v>
      </c>
      <c r="E18">
        <v>128.14999399999999</v>
      </c>
      <c r="F18">
        <v>116.72718</v>
      </c>
      <c r="G18">
        <v>151837800</v>
      </c>
      <c r="I18" s="2">
        <f t="shared" si="0"/>
        <v>-7.0020256014724502E-3</v>
      </c>
      <c r="J18" s="2">
        <f t="shared" si="1"/>
        <v>-7.0266548196819276E-3</v>
      </c>
    </row>
    <row r="19" spans="1:13" x14ac:dyDescent="0.45">
      <c r="A19" s="1">
        <v>43191</v>
      </c>
      <c r="B19">
        <v>127.82</v>
      </c>
      <c r="C19">
        <v>132.88000500000001</v>
      </c>
      <c r="D19">
        <v>123.540001</v>
      </c>
      <c r="E19">
        <v>126.489998</v>
      </c>
      <c r="F19">
        <v>115.215141</v>
      </c>
      <c r="G19">
        <v>144094200</v>
      </c>
      <c r="I19" s="2">
        <f t="shared" si="0"/>
        <v>-1.2953615430442156E-2</v>
      </c>
      <c r="J19" s="2">
        <f t="shared" si="1"/>
        <v>-1.303824514170642E-2</v>
      </c>
    </row>
    <row r="20" spans="1:13" x14ac:dyDescent="0.45">
      <c r="A20" s="1">
        <v>43221</v>
      </c>
      <c r="B20">
        <v>126.32</v>
      </c>
      <c r="C20">
        <v>127.610001</v>
      </c>
      <c r="D20">
        <v>118.620003</v>
      </c>
      <c r="E20">
        <v>119.620003</v>
      </c>
      <c r="F20">
        <v>108.95751199999999</v>
      </c>
      <c r="G20">
        <v>139533300</v>
      </c>
      <c r="I20" s="2">
        <f t="shared" si="0"/>
        <v>-5.4312557756623359E-2</v>
      </c>
      <c r="J20" s="2">
        <f t="shared" si="1"/>
        <v>-5.5843163844037431E-2</v>
      </c>
    </row>
    <row r="21" spans="1:13" x14ac:dyDescent="0.45">
      <c r="A21" s="1">
        <v>43252</v>
      </c>
      <c r="B21">
        <v>120.379997</v>
      </c>
      <c r="C21">
        <v>124.849998</v>
      </c>
      <c r="D21">
        <v>119.970001</v>
      </c>
      <c r="E21">
        <v>121.339996</v>
      </c>
      <c r="F21">
        <v>111.343903</v>
      </c>
      <c r="G21">
        <v>138683200</v>
      </c>
      <c r="I21" s="2">
        <f t="shared" si="0"/>
        <v>2.1902032785036551E-2</v>
      </c>
      <c r="J21" s="2">
        <f t="shared" si="1"/>
        <v>2.1665628855142408E-2</v>
      </c>
    </row>
    <row r="22" spans="1:13" x14ac:dyDescent="0.45">
      <c r="A22" s="1">
        <v>43282</v>
      </c>
      <c r="B22">
        <v>121.339996</v>
      </c>
      <c r="C22">
        <v>132.63999899999999</v>
      </c>
      <c r="D22">
        <v>120.110001</v>
      </c>
      <c r="E22">
        <v>132.520004</v>
      </c>
      <c r="F22">
        <v>121.60289</v>
      </c>
      <c r="G22">
        <v>145735900</v>
      </c>
      <c r="I22" s="2">
        <f t="shared" si="0"/>
        <v>9.2137842518418056E-2</v>
      </c>
      <c r="J22" s="2">
        <f t="shared" si="1"/>
        <v>8.8137098768922131E-2</v>
      </c>
    </row>
    <row r="23" spans="1:13" x14ac:dyDescent="0.45">
      <c r="A23" s="1">
        <v>43313</v>
      </c>
      <c r="B23">
        <v>132.38999899999999</v>
      </c>
      <c r="C23">
        <v>137.429993</v>
      </c>
      <c r="D23">
        <v>128.929993</v>
      </c>
      <c r="E23">
        <v>134.69000199999999</v>
      </c>
      <c r="F23">
        <v>123.59412399999999</v>
      </c>
      <c r="G23">
        <v>123996800</v>
      </c>
      <c r="I23" s="2">
        <f t="shared" si="0"/>
        <v>1.6374890432291567E-2</v>
      </c>
      <c r="J23" s="2">
        <f t="shared" si="1"/>
        <v>1.624226774341532E-2</v>
      </c>
    </row>
    <row r="24" spans="1:13" x14ac:dyDescent="0.45">
      <c r="A24" s="1">
        <v>43344</v>
      </c>
      <c r="B24">
        <v>134.69000199999999</v>
      </c>
      <c r="C24">
        <v>143.13000500000001</v>
      </c>
      <c r="D24">
        <v>133.44000199999999</v>
      </c>
      <c r="E24">
        <v>138.16999799999999</v>
      </c>
      <c r="F24">
        <v>127.632362</v>
      </c>
      <c r="G24">
        <v>122168800</v>
      </c>
      <c r="I24" s="2">
        <f t="shared" si="0"/>
        <v>3.2673381786338052E-2</v>
      </c>
      <c r="J24" s="2">
        <f t="shared" si="1"/>
        <v>3.2150956003621695E-2</v>
      </c>
      <c r="M24" s="4"/>
    </row>
    <row r="25" spans="1:13" x14ac:dyDescent="0.45">
      <c r="A25" s="1">
        <v>43374</v>
      </c>
      <c r="B25">
        <v>138.259995</v>
      </c>
      <c r="C25">
        <v>141.429993</v>
      </c>
      <c r="D25">
        <v>132.229996</v>
      </c>
      <c r="E25">
        <v>139.990005</v>
      </c>
      <c r="F25">
        <v>129.31358299999999</v>
      </c>
      <c r="G25">
        <v>167964600</v>
      </c>
      <c r="I25" s="2">
        <f t="shared" si="0"/>
        <v>1.3172372379976816E-2</v>
      </c>
      <c r="J25" s="2">
        <f t="shared" si="1"/>
        <v>1.3086371087052396E-2</v>
      </c>
      <c r="M25" s="4"/>
    </row>
    <row r="26" spans="1:13" x14ac:dyDescent="0.45">
      <c r="A26" s="1">
        <v>43405</v>
      </c>
      <c r="B26">
        <v>140.070007</v>
      </c>
      <c r="C26">
        <v>148.75</v>
      </c>
      <c r="D26">
        <v>139</v>
      </c>
      <c r="E26">
        <v>146.89999399999999</v>
      </c>
      <c r="F26">
        <v>135.69657900000001</v>
      </c>
      <c r="G26">
        <v>152746600</v>
      </c>
      <c r="I26" s="2">
        <f t="shared" si="0"/>
        <v>4.9360599651778525E-2</v>
      </c>
      <c r="J26" s="2">
        <f t="shared" si="1"/>
        <v>4.8181025969831336E-2</v>
      </c>
    </row>
    <row r="27" spans="1:13" x14ac:dyDescent="0.45">
      <c r="A27" s="1">
        <v>43435</v>
      </c>
      <c r="B27">
        <v>145.570007</v>
      </c>
      <c r="C27">
        <v>148.990005</v>
      </c>
      <c r="D27">
        <v>121</v>
      </c>
      <c r="E27">
        <v>129.050003</v>
      </c>
      <c r="F27">
        <v>119.967049</v>
      </c>
      <c r="G27">
        <v>289169400</v>
      </c>
      <c r="I27" s="2">
        <f t="shared" si="0"/>
        <v>-0.11591692374204965</v>
      </c>
      <c r="J27" s="2">
        <f t="shared" si="1"/>
        <v>-0.12320424309275331</v>
      </c>
    </row>
    <row r="28" spans="1:13" x14ac:dyDescent="0.45">
      <c r="A28" s="1">
        <v>43466</v>
      </c>
      <c r="B28">
        <v>128.13000500000001</v>
      </c>
      <c r="C28">
        <v>135.19000199999999</v>
      </c>
      <c r="D28">
        <v>125</v>
      </c>
      <c r="E28">
        <v>133.08000200000001</v>
      </c>
      <c r="F28">
        <v>123.71339399999999</v>
      </c>
      <c r="G28">
        <v>174392900</v>
      </c>
      <c r="I28" s="2">
        <f t="shared" si="0"/>
        <v>3.122811664726366E-2</v>
      </c>
      <c r="J28" s="2">
        <f t="shared" si="1"/>
        <v>3.0750438220766379E-2</v>
      </c>
    </row>
    <row r="29" spans="1:13" x14ac:dyDescent="0.45">
      <c r="A29" s="1">
        <v>43497</v>
      </c>
      <c r="B29">
        <v>134.020004</v>
      </c>
      <c r="C29">
        <v>137.949997</v>
      </c>
      <c r="D29">
        <v>131.259995</v>
      </c>
      <c r="E29">
        <v>136.63999899999999</v>
      </c>
      <c r="F29">
        <v>127.022842</v>
      </c>
      <c r="G29">
        <v>119453700</v>
      </c>
      <c r="I29" s="2">
        <f t="shared" si="0"/>
        <v>2.6750927227815025E-2</v>
      </c>
      <c r="J29" s="2">
        <f t="shared" si="1"/>
        <v>2.6399376924797623E-2</v>
      </c>
    </row>
    <row r="30" spans="1:13" x14ac:dyDescent="0.45">
      <c r="A30" s="1">
        <v>43525</v>
      </c>
      <c r="B30">
        <v>137.220001</v>
      </c>
      <c r="C30">
        <v>140</v>
      </c>
      <c r="D30">
        <v>135.740005</v>
      </c>
      <c r="E30">
        <v>139.78999300000001</v>
      </c>
      <c r="F30">
        <v>130.81298799999999</v>
      </c>
      <c r="G30">
        <v>137354500</v>
      </c>
      <c r="I30" s="2">
        <f t="shared" si="0"/>
        <v>2.983830262591658E-2</v>
      </c>
      <c r="J30" s="2">
        <f t="shared" si="1"/>
        <v>2.9401802175850481E-2</v>
      </c>
    </row>
    <row r="31" spans="1:13" x14ac:dyDescent="0.45">
      <c r="A31" s="1">
        <v>43556</v>
      </c>
      <c r="B31">
        <v>139.990005</v>
      </c>
      <c r="C31">
        <v>141.449997</v>
      </c>
      <c r="D31">
        <v>134.41999799999999</v>
      </c>
      <c r="E31">
        <v>141.199997</v>
      </c>
      <c r="F31">
        <v>132.132462</v>
      </c>
      <c r="G31">
        <v>124329800</v>
      </c>
      <c r="I31" s="2">
        <f t="shared" si="0"/>
        <v>1.0086720135159766E-2</v>
      </c>
      <c r="J31" s="2">
        <f t="shared" si="1"/>
        <v>1.0036188687238925E-2</v>
      </c>
    </row>
    <row r="32" spans="1:13" x14ac:dyDescent="0.45">
      <c r="A32" s="1">
        <v>43586</v>
      </c>
      <c r="B32">
        <v>140.949997</v>
      </c>
      <c r="C32">
        <v>142.35000600000001</v>
      </c>
      <c r="D32">
        <v>128.520004</v>
      </c>
      <c r="E32">
        <v>131.14999399999999</v>
      </c>
      <c r="F32">
        <v>122.72782100000001</v>
      </c>
      <c r="G32">
        <v>159034100</v>
      </c>
      <c r="I32" s="2">
        <f t="shared" si="0"/>
        <v>-7.1175855332204385E-2</v>
      </c>
      <c r="J32" s="2">
        <f t="shared" si="1"/>
        <v>-7.383585338530492E-2</v>
      </c>
    </row>
    <row r="33" spans="1:10" x14ac:dyDescent="0.45">
      <c r="A33" s="1">
        <v>43617</v>
      </c>
      <c r="B33">
        <v>131.5</v>
      </c>
      <c r="C33">
        <v>144.979996</v>
      </c>
      <c r="D33">
        <v>131.03999300000001</v>
      </c>
      <c r="E33">
        <v>139.279999</v>
      </c>
      <c r="F33">
        <v>131.22756999999999</v>
      </c>
      <c r="G33">
        <v>150883000</v>
      </c>
      <c r="I33" s="2">
        <f t="shared" si="0"/>
        <v>6.9256904675264908E-2</v>
      </c>
      <c r="J33" s="2">
        <f t="shared" si="1"/>
        <v>6.6963925597849444E-2</v>
      </c>
    </row>
    <row r="34" spans="1:10" x14ac:dyDescent="0.45">
      <c r="A34" s="1">
        <v>43647</v>
      </c>
      <c r="B34">
        <v>140.199997</v>
      </c>
      <c r="C34">
        <v>142.470001</v>
      </c>
      <c r="D34">
        <v>127.839996</v>
      </c>
      <c r="E34">
        <v>130.220001</v>
      </c>
      <c r="F34">
        <v>122.69135300000001</v>
      </c>
      <c r="G34">
        <v>159847900</v>
      </c>
      <c r="I34" s="2">
        <f t="shared" si="0"/>
        <v>-6.50489603670934E-2</v>
      </c>
      <c r="J34" s="2">
        <f t="shared" si="1"/>
        <v>-6.7261115093470575E-2</v>
      </c>
    </row>
    <row r="35" spans="1:10" x14ac:dyDescent="0.45">
      <c r="A35" s="1">
        <v>43678</v>
      </c>
      <c r="B35">
        <v>130.259995</v>
      </c>
      <c r="C35">
        <v>134.10000600000001</v>
      </c>
      <c r="D35">
        <v>126.629997</v>
      </c>
      <c r="E35">
        <v>128.36000100000001</v>
      </c>
      <c r="F35">
        <v>120.938896</v>
      </c>
      <c r="G35">
        <v>176400700</v>
      </c>
      <c r="I35" s="2">
        <f t="shared" si="0"/>
        <v>-1.428345973167322E-2</v>
      </c>
      <c r="J35" s="2">
        <f t="shared" si="1"/>
        <v>-1.4386450225977999E-2</v>
      </c>
    </row>
    <row r="36" spans="1:10" x14ac:dyDescent="0.45">
      <c r="A36" s="1">
        <v>43709</v>
      </c>
      <c r="B36">
        <v>127.989998</v>
      </c>
      <c r="C36">
        <v>132.779999</v>
      </c>
      <c r="D36">
        <v>126.339996</v>
      </c>
      <c r="E36">
        <v>129.38000500000001</v>
      </c>
      <c r="F36">
        <v>122.813362</v>
      </c>
      <c r="G36">
        <v>122925900</v>
      </c>
      <c r="I36" s="2">
        <f t="shared" si="0"/>
        <v>1.5499281554546274E-2</v>
      </c>
      <c r="J36" s="2">
        <f t="shared" si="1"/>
        <v>1.5380394558530911E-2</v>
      </c>
    </row>
    <row r="37" spans="1:10" x14ac:dyDescent="0.45">
      <c r="A37" s="1">
        <v>43739</v>
      </c>
      <c r="B37">
        <v>130.020004</v>
      </c>
      <c r="C37">
        <v>137.490005</v>
      </c>
      <c r="D37">
        <v>126.099998</v>
      </c>
      <c r="E37">
        <v>132.03999300000001</v>
      </c>
      <c r="F37">
        <v>125.338341</v>
      </c>
      <c r="G37">
        <v>206654300</v>
      </c>
      <c r="I37" s="2">
        <f t="shared" si="0"/>
        <v>2.0559481141799507E-2</v>
      </c>
      <c r="J37" s="2">
        <f t="shared" si="1"/>
        <v>2.0350987842382543E-2</v>
      </c>
    </row>
    <row r="38" spans="1:10" x14ac:dyDescent="0.45">
      <c r="A38" s="1">
        <v>43770</v>
      </c>
      <c r="B38">
        <v>132.050003</v>
      </c>
      <c r="C38">
        <v>138.63000500000001</v>
      </c>
      <c r="D38">
        <v>129.679993</v>
      </c>
      <c r="E38">
        <v>137.490005</v>
      </c>
      <c r="F38">
        <v>130.51174900000001</v>
      </c>
      <c r="G38">
        <v>127753600</v>
      </c>
      <c r="I38" s="2">
        <f t="shared" si="0"/>
        <v>4.127554233384978E-2</v>
      </c>
      <c r="J38" s="2">
        <f t="shared" si="1"/>
        <v>4.0446444650725617E-2</v>
      </c>
    </row>
    <row r="39" spans="1:10" x14ac:dyDescent="0.45">
      <c r="A39" s="1">
        <v>43800</v>
      </c>
      <c r="B39">
        <v>137.720001</v>
      </c>
      <c r="C39">
        <v>147.83999600000001</v>
      </c>
      <c r="D39">
        <v>136.16000399999999</v>
      </c>
      <c r="E39">
        <v>145.86999499999999</v>
      </c>
      <c r="F39">
        <v>139.425735</v>
      </c>
      <c r="G39">
        <v>127761600</v>
      </c>
      <c r="I39" s="2">
        <f t="shared" si="0"/>
        <v>6.8300257013642396E-2</v>
      </c>
      <c r="J39" s="2">
        <f t="shared" si="1"/>
        <v>6.6068840551574456E-2</v>
      </c>
    </row>
    <row r="40" spans="1:10" x14ac:dyDescent="0.45">
      <c r="A40" s="1">
        <v>43831</v>
      </c>
      <c r="B40">
        <v>145.86999499999999</v>
      </c>
      <c r="C40">
        <v>151.19000199999999</v>
      </c>
      <c r="D40">
        <v>141.38000500000001</v>
      </c>
      <c r="E40">
        <v>148.86999499999999</v>
      </c>
      <c r="F40">
        <v>142.29321300000001</v>
      </c>
      <c r="G40">
        <v>150462900</v>
      </c>
      <c r="I40" s="2">
        <f t="shared" si="0"/>
        <v>2.0566346664767421E-2</v>
      </c>
      <c r="J40" s="2">
        <f t="shared" si="1"/>
        <v>2.0357715034674571E-2</v>
      </c>
    </row>
    <row r="41" spans="1:10" x14ac:dyDescent="0.45">
      <c r="A41" s="1">
        <v>43862</v>
      </c>
      <c r="B41">
        <v>149.41999799999999</v>
      </c>
      <c r="C41">
        <v>154.5</v>
      </c>
      <c r="D41">
        <v>130.820007</v>
      </c>
      <c r="E41">
        <v>134.479996</v>
      </c>
      <c r="F41">
        <v>128.53894</v>
      </c>
      <c r="G41">
        <v>147288300</v>
      </c>
      <c r="I41" s="2">
        <f t="shared" si="0"/>
        <v>-9.6661483074389598E-2</v>
      </c>
      <c r="J41" s="2">
        <f t="shared" si="1"/>
        <v>-0.10165791549893045</v>
      </c>
    </row>
    <row r="42" spans="1:10" x14ac:dyDescent="0.45">
      <c r="A42" s="1">
        <v>43891</v>
      </c>
      <c r="B42">
        <v>134.779999</v>
      </c>
      <c r="C42">
        <v>143.63999899999999</v>
      </c>
      <c r="D42">
        <v>109.160004</v>
      </c>
      <c r="E42">
        <v>131.13000500000001</v>
      </c>
      <c r="F42">
        <v>126.136169</v>
      </c>
      <c r="G42">
        <v>355927400</v>
      </c>
      <c r="I42" s="2">
        <f t="shared" si="0"/>
        <v>-1.8692942387730893E-2</v>
      </c>
      <c r="J42" s="2">
        <f t="shared" si="1"/>
        <v>-1.8869863690926591E-2</v>
      </c>
    </row>
    <row r="43" spans="1:10" x14ac:dyDescent="0.45">
      <c r="A43" s="1">
        <v>43922</v>
      </c>
      <c r="B43">
        <v>127.699997</v>
      </c>
      <c r="C43">
        <v>157</v>
      </c>
      <c r="D43">
        <v>125.5</v>
      </c>
      <c r="E43">
        <v>150.03999300000001</v>
      </c>
      <c r="F43">
        <v>144.32600400000001</v>
      </c>
      <c r="G43">
        <v>234380900</v>
      </c>
      <c r="I43" s="2">
        <f t="shared" si="0"/>
        <v>0.14420792342282107</v>
      </c>
      <c r="J43" s="2">
        <f t="shared" si="1"/>
        <v>0.1347126276865746</v>
      </c>
    </row>
    <row r="44" spans="1:10" x14ac:dyDescent="0.45">
      <c r="A44" s="1">
        <v>43952</v>
      </c>
      <c r="B44">
        <v>149.61999499999999</v>
      </c>
      <c r="C44">
        <v>153.61999499999999</v>
      </c>
      <c r="D44">
        <v>143.009995</v>
      </c>
      <c r="E44">
        <v>148.75</v>
      </c>
      <c r="F44">
        <v>143.08514400000001</v>
      </c>
      <c r="G44">
        <v>136206100</v>
      </c>
      <c r="I44" s="2">
        <f t="shared" si="0"/>
        <v>-8.5976190402943242E-3</v>
      </c>
      <c r="J44" s="2">
        <f t="shared" si="1"/>
        <v>-8.6347917849649205E-3</v>
      </c>
    </row>
    <row r="45" spans="1:10" x14ac:dyDescent="0.45">
      <c r="A45" s="1">
        <v>43983</v>
      </c>
      <c r="B45">
        <v>147.28999300000001</v>
      </c>
      <c r="C45">
        <v>150.029999</v>
      </c>
      <c r="D45">
        <v>137.020004</v>
      </c>
      <c r="E45">
        <v>140.63000500000001</v>
      </c>
      <c r="F45">
        <v>136.21211199999999</v>
      </c>
      <c r="G45">
        <v>174066600</v>
      </c>
      <c r="I45" s="2">
        <f t="shared" si="0"/>
        <v>-4.8034560457233977E-2</v>
      </c>
      <c r="J45" s="2">
        <f t="shared" si="1"/>
        <v>-4.9226547851037833E-2</v>
      </c>
    </row>
    <row r="46" spans="1:10" x14ac:dyDescent="0.45">
      <c r="A46" s="1">
        <v>44013</v>
      </c>
      <c r="B46">
        <v>140.69000199999999</v>
      </c>
      <c r="C46">
        <v>151.66999799999999</v>
      </c>
      <c r="D46">
        <v>140.05999800000001</v>
      </c>
      <c r="E46">
        <v>145.759995</v>
      </c>
      <c r="F46">
        <v>141.180939</v>
      </c>
      <c r="G46">
        <v>137880400</v>
      </c>
      <c r="I46" s="2">
        <f t="shared" si="0"/>
        <v>3.6478598907562665E-2</v>
      </c>
      <c r="J46" s="2">
        <f t="shared" si="1"/>
        <v>3.582900522039334E-2</v>
      </c>
    </row>
    <row r="47" spans="1:10" x14ac:dyDescent="0.45">
      <c r="A47" s="1">
        <v>44044</v>
      </c>
      <c r="B47">
        <v>146.38999899999999</v>
      </c>
      <c r="C47">
        <v>154.39999399999999</v>
      </c>
      <c r="D47">
        <v>145.820007</v>
      </c>
      <c r="E47">
        <v>153.41000399999999</v>
      </c>
      <c r="F47">
        <v>148.590622</v>
      </c>
      <c r="G47">
        <v>109956200</v>
      </c>
      <c r="I47" s="2">
        <f t="shared" si="0"/>
        <v>5.2483593411997376E-2</v>
      </c>
      <c r="J47" s="2">
        <f t="shared" si="1"/>
        <v>5.1152698245773683E-2</v>
      </c>
    </row>
    <row r="48" spans="1:10" x14ac:dyDescent="0.45">
      <c r="A48" s="1">
        <v>44075</v>
      </c>
      <c r="B48">
        <v>153.86999499999999</v>
      </c>
      <c r="C48">
        <v>155.470001</v>
      </c>
      <c r="D48">
        <v>142.96000699999999</v>
      </c>
      <c r="E48">
        <v>148.88000500000001</v>
      </c>
      <c r="F48">
        <v>145.16272000000001</v>
      </c>
      <c r="G48">
        <v>138799800</v>
      </c>
      <c r="I48" s="2">
        <f t="shared" si="0"/>
        <v>-2.3069437046975838E-2</v>
      </c>
      <c r="J48" s="2">
        <f t="shared" si="1"/>
        <v>-2.3339701161050427E-2</v>
      </c>
    </row>
    <row r="49" spans="1:10" x14ac:dyDescent="0.45">
      <c r="A49" s="1">
        <v>44105</v>
      </c>
      <c r="B49">
        <v>149.30999800000001</v>
      </c>
      <c r="C49">
        <v>153.13999899999999</v>
      </c>
      <c r="D49">
        <v>133.64999399999999</v>
      </c>
      <c r="E49">
        <v>137.11000100000001</v>
      </c>
      <c r="F49">
        <v>133.68658400000001</v>
      </c>
      <c r="G49">
        <v>137284700</v>
      </c>
      <c r="I49" s="2">
        <f t="shared" si="0"/>
        <v>-7.9057047153704429E-2</v>
      </c>
      <c r="J49" s="2">
        <f t="shared" si="1"/>
        <v>-8.2357185094409521E-2</v>
      </c>
    </row>
    <row r="50" spans="1:10" x14ac:dyDescent="0.45">
      <c r="A50" s="1">
        <v>44136</v>
      </c>
      <c r="B50">
        <v>138.979996</v>
      </c>
      <c r="C50">
        <v>151.300003</v>
      </c>
      <c r="D50">
        <v>137.490005</v>
      </c>
      <c r="E50">
        <v>144.679993</v>
      </c>
      <c r="F50">
        <v>141.067566</v>
      </c>
      <c r="G50">
        <v>153635100</v>
      </c>
      <c r="I50" s="2">
        <f t="shared" si="0"/>
        <v>5.5211089842792216E-2</v>
      </c>
      <c r="J50" s="2">
        <f t="shared" si="1"/>
        <v>5.3740832072708813E-2</v>
      </c>
    </row>
    <row r="51" spans="1:10" x14ac:dyDescent="0.45">
      <c r="A51" s="1">
        <v>44166</v>
      </c>
      <c r="B51">
        <v>146.28999300000001</v>
      </c>
      <c r="C51">
        <v>157.66000399999999</v>
      </c>
      <c r="D51">
        <v>145.86000100000001</v>
      </c>
      <c r="E51">
        <v>157.38000500000001</v>
      </c>
      <c r="F51">
        <v>154.51675399999999</v>
      </c>
      <c r="G51">
        <v>158925000</v>
      </c>
      <c r="I51" s="2">
        <f t="shared" si="0"/>
        <v>9.5338626598264309E-2</v>
      </c>
      <c r="J51" s="2">
        <f t="shared" si="1"/>
        <v>9.1063563496091113E-2</v>
      </c>
    </row>
    <row r="52" spans="1:10" x14ac:dyDescent="0.45">
      <c r="A52" s="1">
        <v>44197</v>
      </c>
      <c r="B52">
        <v>157.240005</v>
      </c>
      <c r="C52">
        <v>173.64999399999999</v>
      </c>
      <c r="D52">
        <v>154.13000500000001</v>
      </c>
      <c r="E52">
        <v>163.13000500000001</v>
      </c>
      <c r="F52">
        <v>160.16215500000001</v>
      </c>
      <c r="G52">
        <v>184488700</v>
      </c>
      <c r="I52" s="2">
        <f t="shared" si="0"/>
        <v>3.6535850345393861E-2</v>
      </c>
      <c r="J52" s="2">
        <f t="shared" si="1"/>
        <v>3.5884240183050142E-2</v>
      </c>
    </row>
    <row r="53" spans="1:10" x14ac:dyDescent="0.45">
      <c r="A53" s="1">
        <v>44228</v>
      </c>
      <c r="B53">
        <v>165.30999800000001</v>
      </c>
      <c r="C53">
        <v>167.94000199999999</v>
      </c>
      <c r="D53">
        <v>157.970001</v>
      </c>
      <c r="E53">
        <v>158.46000699999999</v>
      </c>
      <c r="F53">
        <v>155.57710299999999</v>
      </c>
      <c r="G53">
        <v>147681200</v>
      </c>
      <c r="I53" s="2">
        <f t="shared" si="0"/>
        <v>-2.8627561860665618E-2</v>
      </c>
      <c r="J53" s="2">
        <f t="shared" si="1"/>
        <v>-2.9045322811159693E-2</v>
      </c>
    </row>
    <row r="54" spans="1:10" x14ac:dyDescent="0.45">
      <c r="A54" s="1">
        <v>44256</v>
      </c>
      <c r="B54">
        <v>161.449997</v>
      </c>
      <c r="C54">
        <v>167.029999</v>
      </c>
      <c r="D54">
        <v>151.470001</v>
      </c>
      <c r="E54">
        <v>164.35000600000001</v>
      </c>
      <c r="F54">
        <v>162.366165</v>
      </c>
      <c r="G54">
        <v>175073000</v>
      </c>
      <c r="I54" s="2">
        <f t="shared" si="0"/>
        <v>4.3637925305756609E-2</v>
      </c>
      <c r="J54" s="2">
        <f t="shared" si="1"/>
        <v>4.271261446504198E-2</v>
      </c>
    </row>
    <row r="55" spans="1:10" x14ac:dyDescent="0.45">
      <c r="A55" s="1">
        <v>44287</v>
      </c>
      <c r="B55">
        <v>162.60000600000001</v>
      </c>
      <c r="C55">
        <v>167.78999300000001</v>
      </c>
      <c r="D55">
        <v>156.529999</v>
      </c>
      <c r="E55">
        <v>162.729996</v>
      </c>
      <c r="F55">
        <v>160.76570100000001</v>
      </c>
      <c r="G55">
        <v>162648500</v>
      </c>
      <c r="I55" s="2">
        <f t="shared" si="0"/>
        <v>-9.8571275610284115E-3</v>
      </c>
      <c r="J55" s="2">
        <f t="shared" si="1"/>
        <v>-9.9060306710743347E-3</v>
      </c>
    </row>
    <row r="56" spans="1:10" x14ac:dyDescent="0.45">
      <c r="A56" s="1">
        <v>44317</v>
      </c>
      <c r="B56">
        <v>163.60000600000001</v>
      </c>
      <c r="C56">
        <v>172.740005</v>
      </c>
      <c r="D56">
        <v>163.11999499999999</v>
      </c>
      <c r="E56">
        <v>169.25</v>
      </c>
      <c r="F56">
        <v>167.20700099999999</v>
      </c>
      <c r="G56">
        <v>133901100</v>
      </c>
      <c r="I56" s="2">
        <f t="shared" si="0"/>
        <v>4.0066382069891882E-2</v>
      </c>
      <c r="J56" s="2">
        <f t="shared" si="1"/>
        <v>3.9284540029660461E-2</v>
      </c>
    </row>
    <row r="57" spans="1:10" x14ac:dyDescent="0.45">
      <c r="A57" s="1">
        <v>44348</v>
      </c>
      <c r="B57">
        <v>170.14999399999999</v>
      </c>
      <c r="C57">
        <v>170.199997</v>
      </c>
      <c r="D57">
        <v>161.78999300000001</v>
      </c>
      <c r="E57">
        <v>164.740005</v>
      </c>
      <c r="F57">
        <v>163.76684599999999</v>
      </c>
      <c r="G57">
        <v>145670800</v>
      </c>
      <c r="I57" s="2">
        <f t="shared" si="0"/>
        <v>-2.0574228228637415E-2</v>
      </c>
      <c r="J57" s="2">
        <f t="shared" si="1"/>
        <v>-2.0788826223730707E-2</v>
      </c>
    </row>
    <row r="58" spans="1:10" x14ac:dyDescent="0.45">
      <c r="A58" s="1">
        <v>44378</v>
      </c>
      <c r="B58">
        <v>164.740005</v>
      </c>
      <c r="C58">
        <v>173.38000500000001</v>
      </c>
      <c r="D58">
        <v>164.63000500000001</v>
      </c>
      <c r="E58">
        <v>172.199997</v>
      </c>
      <c r="F58">
        <v>171.18277</v>
      </c>
      <c r="G58">
        <v>133724800</v>
      </c>
      <c r="I58" s="2">
        <f t="shared" si="0"/>
        <v>4.5283426903147461E-2</v>
      </c>
      <c r="J58" s="2">
        <f t="shared" si="1"/>
        <v>4.4288070559646876E-2</v>
      </c>
    </row>
    <row r="59" spans="1:10" x14ac:dyDescent="0.45">
      <c r="A59" s="1">
        <v>44409</v>
      </c>
      <c r="B59">
        <v>172.470001</v>
      </c>
      <c r="C59">
        <v>179.91999799999999</v>
      </c>
      <c r="D59">
        <v>171.300003</v>
      </c>
      <c r="E59">
        <v>173.13000500000001</v>
      </c>
      <c r="F59">
        <v>172.10728499999999</v>
      </c>
      <c r="G59">
        <v>114782400</v>
      </c>
      <c r="I59" s="2">
        <f t="shared" si="0"/>
        <v>5.4007479841573502E-3</v>
      </c>
      <c r="J59" s="2">
        <f t="shared" si="1"/>
        <v>5.3862162427980439E-3</v>
      </c>
    </row>
    <row r="60" spans="1:10" x14ac:dyDescent="0.45">
      <c r="A60" s="1">
        <v>44440</v>
      </c>
      <c r="B60">
        <v>172.89999399999999</v>
      </c>
      <c r="C60">
        <v>175.220001</v>
      </c>
      <c r="D60">
        <v>161.41000399999999</v>
      </c>
      <c r="E60">
        <v>161.5</v>
      </c>
      <c r="F60">
        <v>161.5</v>
      </c>
      <c r="G60">
        <v>132025500</v>
      </c>
      <c r="I60" s="2">
        <f t="shared" si="0"/>
        <v>-6.163181878094226E-2</v>
      </c>
      <c r="J60" s="2">
        <f t="shared" si="1"/>
        <v>-6.3612889699565536E-2</v>
      </c>
    </row>
    <row r="61" spans="1:10" x14ac:dyDescent="0.45">
      <c r="A61" s="1">
        <v>44470</v>
      </c>
      <c r="B61">
        <v>161.529999</v>
      </c>
      <c r="C61">
        <v>162.61000100000001</v>
      </c>
      <c r="D61">
        <v>157.33999600000001</v>
      </c>
      <c r="E61">
        <v>160.11000100000001</v>
      </c>
      <c r="F61">
        <v>160.11000100000001</v>
      </c>
      <c r="G61">
        <v>61551300</v>
      </c>
      <c r="I61" s="2">
        <f t="shared" si="0"/>
        <v>-8.6068049535602542E-3</v>
      </c>
      <c r="J61" s="2">
        <f t="shared" si="1"/>
        <v>-8.6440574030418969E-3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3017-8B86-47EA-AD59-2B8347A57AAC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LVMUY</v>
      </c>
    </row>
    <row r="2" spans="1:13" x14ac:dyDescent="0.45">
      <c r="A2" s="1">
        <v>42675</v>
      </c>
      <c r="B2">
        <v>36.740001999999997</v>
      </c>
      <c r="C2">
        <v>36.799999</v>
      </c>
      <c r="D2">
        <v>34.549999</v>
      </c>
      <c r="E2">
        <v>36.299999</v>
      </c>
      <c r="F2">
        <v>32.997356000000003</v>
      </c>
      <c r="G2">
        <v>3169800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https://query1.finance.yahoo.com/v7/finance/download/LVMUY?period1=1473897600&amp;period2=1634256000&amp;interval=1mo&amp;events=history&amp;includeAdjustedClose=true</v>
      </c>
    </row>
    <row r="3" spans="1:13" x14ac:dyDescent="0.45">
      <c r="A3" s="1">
        <v>42705</v>
      </c>
      <c r="B3">
        <v>36.450001</v>
      </c>
      <c r="C3">
        <v>38.25</v>
      </c>
      <c r="D3">
        <v>35.799999</v>
      </c>
      <c r="E3">
        <v>37.990001999999997</v>
      </c>
      <c r="F3">
        <v>34.834693999999999</v>
      </c>
      <c r="G3">
        <v>1701300</v>
      </c>
      <c r="I3" s="2">
        <f>F3/F2-1</f>
        <v>5.5681370349794035E-2</v>
      </c>
      <c r="J3" s="2">
        <f>LN(F3/F2)</f>
        <v>5.4186407130321732E-2</v>
      </c>
    </row>
    <row r="4" spans="1:13" x14ac:dyDescent="0.45">
      <c r="A4" s="1">
        <v>42736</v>
      </c>
      <c r="B4">
        <v>37.549999</v>
      </c>
      <c r="C4">
        <v>41.639999000000003</v>
      </c>
      <c r="D4">
        <v>37.07</v>
      </c>
      <c r="E4">
        <v>40.490001999999997</v>
      </c>
      <c r="F4">
        <v>37.127048000000002</v>
      </c>
      <c r="G4">
        <v>2290700</v>
      </c>
      <c r="I4" s="2">
        <f t="shared" ref="I4:I61" si="0">F4/F3-1</f>
        <v>6.5806635189618712E-2</v>
      </c>
      <c r="J4" s="2">
        <f t="shared" ref="J4:J61" si="1">LN(F4/F3)</f>
        <v>6.3731916409691905E-2</v>
      </c>
      <c r="M4" s="5"/>
    </row>
    <row r="5" spans="1:13" x14ac:dyDescent="0.45">
      <c r="A5" s="1">
        <v>42767</v>
      </c>
      <c r="B5">
        <v>40.639999000000003</v>
      </c>
      <c r="C5">
        <v>40.82</v>
      </c>
      <c r="D5">
        <v>38.950001</v>
      </c>
      <c r="E5">
        <v>40.119999</v>
      </c>
      <c r="F5">
        <v>36.787785</v>
      </c>
      <c r="G5">
        <v>2041600</v>
      </c>
      <c r="I5" s="2">
        <f t="shared" si="0"/>
        <v>-9.1378932146720659E-3</v>
      </c>
      <c r="J5" s="2">
        <f t="shared" si="1"/>
        <v>-9.1798998581772463E-3</v>
      </c>
    </row>
    <row r="6" spans="1:13" x14ac:dyDescent="0.45">
      <c r="A6" s="1">
        <v>42795</v>
      </c>
      <c r="B6">
        <v>41.150002000000001</v>
      </c>
      <c r="C6">
        <v>43.990001999999997</v>
      </c>
      <c r="D6">
        <v>40.75</v>
      </c>
      <c r="E6">
        <v>43.959999000000003</v>
      </c>
      <c r="F6">
        <v>40.308841999999999</v>
      </c>
      <c r="G6">
        <v>1443700</v>
      </c>
      <c r="I6" s="2">
        <f t="shared" si="0"/>
        <v>9.5712666582127737E-2</v>
      </c>
      <c r="J6" s="2">
        <f t="shared" si="1"/>
        <v>9.1404988627178774E-2</v>
      </c>
    </row>
    <row r="7" spans="1:13" x14ac:dyDescent="0.45">
      <c r="A7" s="1">
        <v>42826</v>
      </c>
      <c r="B7">
        <v>43.91</v>
      </c>
      <c r="C7">
        <v>49.610000999999997</v>
      </c>
      <c r="D7">
        <v>43.419998</v>
      </c>
      <c r="E7">
        <v>49.380001</v>
      </c>
      <c r="F7">
        <v>45.278683000000001</v>
      </c>
      <c r="G7">
        <v>1904300</v>
      </c>
      <c r="I7" s="2">
        <f t="shared" si="0"/>
        <v>0.12329406535667786</v>
      </c>
      <c r="J7" s="2">
        <f t="shared" si="1"/>
        <v>0.11626549842938615</v>
      </c>
    </row>
    <row r="8" spans="1:13" x14ac:dyDescent="0.45">
      <c r="A8" s="1">
        <v>42856</v>
      </c>
      <c r="B8">
        <v>49.5</v>
      </c>
      <c r="C8">
        <v>52.720001000000003</v>
      </c>
      <c r="D8">
        <v>49.25</v>
      </c>
      <c r="E8">
        <v>51.18</v>
      </c>
      <c r="F8">
        <v>47.525646000000002</v>
      </c>
      <c r="G8">
        <v>2075600</v>
      </c>
      <c r="I8" s="2">
        <f t="shared" si="0"/>
        <v>4.9625184548764301E-2</v>
      </c>
      <c r="J8" s="2">
        <f t="shared" si="1"/>
        <v>4.8433133345096795E-2</v>
      </c>
    </row>
    <row r="9" spans="1:13" x14ac:dyDescent="0.45">
      <c r="A9" s="1">
        <v>42887</v>
      </c>
      <c r="B9">
        <v>51.380001</v>
      </c>
      <c r="C9">
        <v>52.369999</v>
      </c>
      <c r="D9">
        <v>49.66</v>
      </c>
      <c r="E9">
        <v>50.220001000000003</v>
      </c>
      <c r="F9">
        <v>46.634193000000003</v>
      </c>
      <c r="G9">
        <v>2600200</v>
      </c>
      <c r="I9" s="2">
        <f t="shared" si="0"/>
        <v>-1.8757304214234161E-2</v>
      </c>
      <c r="J9" s="2">
        <f t="shared" si="1"/>
        <v>-1.8935453698430759E-2</v>
      </c>
    </row>
    <row r="10" spans="1:13" x14ac:dyDescent="0.45">
      <c r="A10" s="1">
        <v>42917</v>
      </c>
      <c r="B10">
        <v>50.09</v>
      </c>
      <c r="C10">
        <v>51.919998</v>
      </c>
      <c r="D10">
        <v>48.880001</v>
      </c>
      <c r="E10">
        <v>50.299999</v>
      </c>
      <c r="F10">
        <v>46.708480999999999</v>
      </c>
      <c r="G10">
        <v>1391800</v>
      </c>
      <c r="I10" s="2">
        <f t="shared" si="0"/>
        <v>1.5929942220720417E-3</v>
      </c>
      <c r="J10" s="2">
        <f t="shared" si="1"/>
        <v>1.5917267526453776E-3</v>
      </c>
    </row>
    <row r="11" spans="1:13" x14ac:dyDescent="0.45">
      <c r="A11" s="1">
        <v>42948</v>
      </c>
      <c r="B11">
        <v>51.049999</v>
      </c>
      <c r="C11">
        <v>52.639999000000003</v>
      </c>
      <c r="D11">
        <v>50.380001</v>
      </c>
      <c r="E11">
        <v>52.580002</v>
      </c>
      <c r="F11">
        <v>48.825684000000003</v>
      </c>
      <c r="G11">
        <v>1298900</v>
      </c>
      <c r="I11" s="2">
        <f t="shared" si="0"/>
        <v>4.532802083630183E-2</v>
      </c>
      <c r="J11" s="2">
        <f t="shared" si="1"/>
        <v>4.4330731699008141E-2</v>
      </c>
    </row>
    <row r="12" spans="1:13" x14ac:dyDescent="0.45">
      <c r="A12" s="1">
        <v>42979</v>
      </c>
      <c r="B12">
        <v>52.860000999999997</v>
      </c>
      <c r="C12">
        <v>55.330002</v>
      </c>
      <c r="D12">
        <v>51.450001</v>
      </c>
      <c r="E12">
        <v>55.310001</v>
      </c>
      <c r="F12">
        <v>51.360756000000002</v>
      </c>
      <c r="G12">
        <v>2179000</v>
      </c>
      <c r="I12" s="2">
        <f t="shared" si="0"/>
        <v>5.1920870171527023E-2</v>
      </c>
      <c r="J12" s="2">
        <f t="shared" si="1"/>
        <v>5.0617893018337072E-2</v>
      </c>
    </row>
    <row r="13" spans="1:13" x14ac:dyDescent="0.45">
      <c r="A13" s="1">
        <v>43009</v>
      </c>
      <c r="B13">
        <v>54.900002000000001</v>
      </c>
      <c r="C13">
        <v>59.82</v>
      </c>
      <c r="D13">
        <v>53.790000999999997</v>
      </c>
      <c r="E13">
        <v>59.669998</v>
      </c>
      <c r="F13">
        <v>55.409435000000002</v>
      </c>
      <c r="G13">
        <v>1860800</v>
      </c>
      <c r="I13" s="2">
        <f t="shared" si="0"/>
        <v>7.8828259459420735E-2</v>
      </c>
      <c r="J13" s="2">
        <f t="shared" si="1"/>
        <v>7.5875507212335783E-2</v>
      </c>
    </row>
    <row r="14" spans="1:13" x14ac:dyDescent="0.45">
      <c r="A14" s="1">
        <v>43040</v>
      </c>
      <c r="B14">
        <v>59.779998999999997</v>
      </c>
      <c r="C14">
        <v>60.34</v>
      </c>
      <c r="D14">
        <v>57.130001</v>
      </c>
      <c r="E14">
        <v>58.330002</v>
      </c>
      <c r="F14">
        <v>54.165123000000001</v>
      </c>
      <c r="G14">
        <v>1686600</v>
      </c>
      <c r="I14" s="2">
        <f t="shared" si="0"/>
        <v>-2.245668088837216E-2</v>
      </c>
      <c r="J14" s="2">
        <f t="shared" si="1"/>
        <v>-2.2712671877821933E-2</v>
      </c>
    </row>
    <row r="15" spans="1:13" x14ac:dyDescent="0.45">
      <c r="A15" s="1">
        <v>43070</v>
      </c>
      <c r="B15">
        <v>58.439999</v>
      </c>
      <c r="C15">
        <v>60.029998999999997</v>
      </c>
      <c r="D15">
        <v>57.349997999999999</v>
      </c>
      <c r="E15">
        <v>58.700001</v>
      </c>
      <c r="F15">
        <v>54.508701000000002</v>
      </c>
      <c r="G15">
        <v>1871900</v>
      </c>
      <c r="I15" s="2">
        <f t="shared" si="0"/>
        <v>6.3431592318179408E-3</v>
      </c>
      <c r="J15" s="2">
        <f t="shared" si="1"/>
        <v>6.3231260683654185E-3</v>
      </c>
    </row>
    <row r="16" spans="1:13" x14ac:dyDescent="0.45">
      <c r="A16" s="1">
        <v>43101</v>
      </c>
      <c r="B16">
        <v>58.130001</v>
      </c>
      <c r="C16">
        <v>63.080002</v>
      </c>
      <c r="D16">
        <v>57.52</v>
      </c>
      <c r="E16">
        <v>62.68</v>
      </c>
      <c r="F16">
        <v>58.584290000000003</v>
      </c>
      <c r="G16">
        <v>2251400</v>
      </c>
      <c r="I16" s="2">
        <f t="shared" si="0"/>
        <v>7.4769512485722167E-2</v>
      </c>
      <c r="J16" s="2">
        <f t="shared" si="1"/>
        <v>7.2106231601135565E-2</v>
      </c>
      <c r="M16" s="4"/>
    </row>
    <row r="17" spans="1:13" x14ac:dyDescent="0.45">
      <c r="A17" s="1">
        <v>43132</v>
      </c>
      <c r="B17">
        <v>62.580002</v>
      </c>
      <c r="C17">
        <v>63.200001</v>
      </c>
      <c r="D17">
        <v>56</v>
      </c>
      <c r="E17">
        <v>59.98</v>
      </c>
      <c r="F17">
        <v>56.060718999999999</v>
      </c>
      <c r="G17">
        <v>2340400</v>
      </c>
      <c r="I17" s="2">
        <f t="shared" si="0"/>
        <v>-4.3075899699390519E-2</v>
      </c>
      <c r="J17" s="2">
        <f t="shared" si="1"/>
        <v>-4.4031200705100672E-2</v>
      </c>
      <c r="M17" s="4"/>
    </row>
    <row r="18" spans="1:13" x14ac:dyDescent="0.45">
      <c r="A18" s="1">
        <v>43160</v>
      </c>
      <c r="B18">
        <v>59.330002</v>
      </c>
      <c r="C18">
        <v>62.380001</v>
      </c>
      <c r="D18">
        <v>58.52</v>
      </c>
      <c r="E18">
        <v>61.650002000000001</v>
      </c>
      <c r="F18">
        <v>57.621592999999997</v>
      </c>
      <c r="G18">
        <v>2417000</v>
      </c>
      <c r="I18" s="2">
        <f t="shared" si="0"/>
        <v>2.7842561205823957E-2</v>
      </c>
      <c r="J18" s="2">
        <f t="shared" si="1"/>
        <v>2.7462004726233811E-2</v>
      </c>
    </row>
    <row r="19" spans="1:13" x14ac:dyDescent="0.45">
      <c r="A19" s="1">
        <v>43191</v>
      </c>
      <c r="B19">
        <v>62.080002</v>
      </c>
      <c r="C19">
        <v>70.25</v>
      </c>
      <c r="D19">
        <v>59.860000999999997</v>
      </c>
      <c r="E19">
        <v>69.430000000000007</v>
      </c>
      <c r="F19">
        <v>64.893234000000007</v>
      </c>
      <c r="G19">
        <v>2860800</v>
      </c>
      <c r="I19" s="2">
        <f t="shared" si="0"/>
        <v>0.12619645902535193</v>
      </c>
      <c r="J19" s="2">
        <f t="shared" si="1"/>
        <v>0.11884598965420881</v>
      </c>
    </row>
    <row r="20" spans="1:13" x14ac:dyDescent="0.45">
      <c r="A20" s="1">
        <v>43221</v>
      </c>
      <c r="B20">
        <v>69.220000999999996</v>
      </c>
      <c r="C20">
        <v>73.610000999999997</v>
      </c>
      <c r="D20">
        <v>68.050003000000004</v>
      </c>
      <c r="E20">
        <v>69.879997000000003</v>
      </c>
      <c r="F20">
        <v>66.119797000000005</v>
      </c>
      <c r="G20">
        <v>2850200</v>
      </c>
      <c r="I20" s="2">
        <f t="shared" si="0"/>
        <v>1.8901246314831477E-2</v>
      </c>
      <c r="J20" s="2">
        <f t="shared" si="1"/>
        <v>1.8724837193773644E-2</v>
      </c>
    </row>
    <row r="21" spans="1:13" x14ac:dyDescent="0.45">
      <c r="A21" s="1">
        <v>43252</v>
      </c>
      <c r="B21">
        <v>70.319999999999993</v>
      </c>
      <c r="C21">
        <v>72.779999000000004</v>
      </c>
      <c r="D21">
        <v>64.5</v>
      </c>
      <c r="E21">
        <v>66.300003000000004</v>
      </c>
      <c r="F21">
        <v>62.732449000000003</v>
      </c>
      <c r="G21">
        <v>2230200</v>
      </c>
      <c r="I21" s="2">
        <f t="shared" si="0"/>
        <v>-5.12304658164634E-2</v>
      </c>
      <c r="J21" s="2">
        <f t="shared" si="1"/>
        <v>-5.2589361094494046E-2</v>
      </c>
    </row>
    <row r="22" spans="1:13" x14ac:dyDescent="0.45">
      <c r="A22" s="1">
        <v>43282</v>
      </c>
      <c r="B22">
        <v>65.620002999999997</v>
      </c>
      <c r="C22">
        <v>72.860000999999997</v>
      </c>
      <c r="D22">
        <v>65.110000999999997</v>
      </c>
      <c r="E22">
        <v>69.709998999999996</v>
      </c>
      <c r="F22">
        <v>65.958945999999997</v>
      </c>
      <c r="G22">
        <v>1518200</v>
      </c>
      <c r="I22" s="2">
        <f t="shared" si="0"/>
        <v>5.1432664457273125E-2</v>
      </c>
      <c r="J22" s="2">
        <f t="shared" si="1"/>
        <v>5.0153676504105391E-2</v>
      </c>
    </row>
    <row r="23" spans="1:13" x14ac:dyDescent="0.45">
      <c r="A23" s="1">
        <v>43313</v>
      </c>
      <c r="B23">
        <v>69.970000999999996</v>
      </c>
      <c r="C23">
        <v>72.610000999999997</v>
      </c>
      <c r="D23">
        <v>65.610000999999997</v>
      </c>
      <c r="E23">
        <v>70.089995999999999</v>
      </c>
      <c r="F23">
        <v>66.318504000000004</v>
      </c>
      <c r="G23">
        <v>1844100</v>
      </c>
      <c r="I23" s="2">
        <f t="shared" si="0"/>
        <v>5.4512393208951959E-3</v>
      </c>
      <c r="J23" s="2">
        <f t="shared" si="1"/>
        <v>5.4364350923873919E-3</v>
      </c>
    </row>
    <row r="24" spans="1:13" x14ac:dyDescent="0.45">
      <c r="A24" s="1">
        <v>43344</v>
      </c>
      <c r="B24">
        <v>67.569999999999993</v>
      </c>
      <c r="C24">
        <v>72.199996999999996</v>
      </c>
      <c r="D24">
        <v>65.050003000000004</v>
      </c>
      <c r="E24">
        <v>70.489998</v>
      </c>
      <c r="F24">
        <v>66.696983000000003</v>
      </c>
      <c r="G24">
        <v>1982600</v>
      </c>
      <c r="I24" s="2">
        <f t="shared" si="0"/>
        <v>5.706989409773211E-3</v>
      </c>
      <c r="J24" s="2">
        <f t="shared" si="1"/>
        <v>5.6907662400843247E-3</v>
      </c>
      <c r="M24" s="4"/>
    </row>
    <row r="25" spans="1:13" x14ac:dyDescent="0.45">
      <c r="A25" s="1">
        <v>43374</v>
      </c>
      <c r="B25">
        <v>71.120002999999997</v>
      </c>
      <c r="C25">
        <v>71.25</v>
      </c>
      <c r="D25">
        <v>58.389999000000003</v>
      </c>
      <c r="E25">
        <v>60.580002</v>
      </c>
      <c r="F25">
        <v>57.320236000000001</v>
      </c>
      <c r="G25">
        <v>3580500</v>
      </c>
      <c r="I25" s="2">
        <f t="shared" si="0"/>
        <v>-0.14058727364024848</v>
      </c>
      <c r="J25" s="2">
        <f t="shared" si="1"/>
        <v>-0.15150599932669287</v>
      </c>
      <c r="M25" s="4"/>
    </row>
    <row r="26" spans="1:13" x14ac:dyDescent="0.45">
      <c r="A26" s="1">
        <v>43405</v>
      </c>
      <c r="B26">
        <v>60.540000999999997</v>
      </c>
      <c r="C26">
        <v>63.98</v>
      </c>
      <c r="D26">
        <v>56.139999000000003</v>
      </c>
      <c r="E26">
        <v>56.830002</v>
      </c>
      <c r="F26">
        <v>53.772018000000003</v>
      </c>
      <c r="G26">
        <v>3069800</v>
      </c>
      <c r="I26" s="2">
        <f t="shared" si="0"/>
        <v>-6.190166418714671E-2</v>
      </c>
      <c r="J26" s="2">
        <f t="shared" si="1"/>
        <v>-6.3900499849403325E-2</v>
      </c>
    </row>
    <row r="27" spans="1:13" x14ac:dyDescent="0.45">
      <c r="A27" s="1">
        <v>43435</v>
      </c>
      <c r="B27">
        <v>59.779998999999997</v>
      </c>
      <c r="C27">
        <v>60.150002000000001</v>
      </c>
      <c r="D27">
        <v>54.360000999999997</v>
      </c>
      <c r="E27">
        <v>58.459999000000003</v>
      </c>
      <c r="F27">
        <v>55.745460999999999</v>
      </c>
      <c r="G27">
        <v>4232300</v>
      </c>
      <c r="I27" s="2">
        <f t="shared" si="0"/>
        <v>3.6700184843351025E-2</v>
      </c>
      <c r="J27" s="2">
        <f t="shared" si="1"/>
        <v>3.6042769646663649E-2</v>
      </c>
    </row>
    <row r="28" spans="1:13" x14ac:dyDescent="0.45">
      <c r="A28" s="1">
        <v>43466</v>
      </c>
      <c r="B28">
        <v>57.779998999999997</v>
      </c>
      <c r="C28">
        <v>64.269997000000004</v>
      </c>
      <c r="D28">
        <v>55.43</v>
      </c>
      <c r="E28">
        <v>64.25</v>
      </c>
      <c r="F28">
        <v>61.266613</v>
      </c>
      <c r="G28">
        <v>3718700</v>
      </c>
      <c r="I28" s="2">
        <f t="shared" si="0"/>
        <v>9.9042180313120065E-2</v>
      </c>
      <c r="J28" s="2">
        <f t="shared" si="1"/>
        <v>9.4439055315649251E-2</v>
      </c>
    </row>
    <row r="29" spans="1:13" x14ac:dyDescent="0.45">
      <c r="A29" s="1">
        <v>43497</v>
      </c>
      <c r="B29">
        <v>65.059997999999993</v>
      </c>
      <c r="C29">
        <v>69.349997999999999</v>
      </c>
      <c r="D29">
        <v>63.93</v>
      </c>
      <c r="E29">
        <v>68.610000999999997</v>
      </c>
      <c r="F29">
        <v>65.424149</v>
      </c>
      <c r="G29">
        <v>4861100</v>
      </c>
      <c r="I29" s="2">
        <f t="shared" si="0"/>
        <v>6.7859733000092515E-2</v>
      </c>
      <c r="J29" s="2">
        <f t="shared" si="1"/>
        <v>6.5656395770421275E-2</v>
      </c>
    </row>
    <row r="30" spans="1:13" x14ac:dyDescent="0.45">
      <c r="A30" s="1">
        <v>43525</v>
      </c>
      <c r="B30">
        <v>69.639999000000003</v>
      </c>
      <c r="C30">
        <v>73.819999999999993</v>
      </c>
      <c r="D30">
        <v>68.029999000000004</v>
      </c>
      <c r="E30">
        <v>73.709998999999996</v>
      </c>
      <c r="F30">
        <v>70.287353999999993</v>
      </c>
      <c r="G30">
        <v>2434100</v>
      </c>
      <c r="I30" s="2">
        <f t="shared" si="0"/>
        <v>7.4333485025536827E-2</v>
      </c>
      <c r="J30" s="2">
        <f t="shared" si="1"/>
        <v>7.1700455361771415E-2</v>
      </c>
    </row>
    <row r="31" spans="1:13" x14ac:dyDescent="0.45">
      <c r="A31" s="1">
        <v>43556</v>
      </c>
      <c r="B31">
        <v>74.510002</v>
      </c>
      <c r="C31">
        <v>79.690002000000007</v>
      </c>
      <c r="D31">
        <v>73.540001000000004</v>
      </c>
      <c r="E31">
        <v>78.580001999999993</v>
      </c>
      <c r="F31">
        <v>74.931220999999994</v>
      </c>
      <c r="G31">
        <v>2512500</v>
      </c>
      <c r="I31" s="2">
        <f t="shared" si="0"/>
        <v>6.6069737096661862E-2</v>
      </c>
      <c r="J31" s="2">
        <f t="shared" si="1"/>
        <v>6.3978743019151199E-2</v>
      </c>
    </row>
    <row r="32" spans="1:13" x14ac:dyDescent="0.45">
      <c r="A32" s="1">
        <v>43586</v>
      </c>
      <c r="B32">
        <v>78.680000000000007</v>
      </c>
      <c r="C32">
        <v>79.889999000000003</v>
      </c>
      <c r="D32">
        <v>72.5</v>
      </c>
      <c r="E32">
        <v>75.489998</v>
      </c>
      <c r="F32">
        <v>72.817604000000003</v>
      </c>
      <c r="G32">
        <v>3535000</v>
      </c>
      <c r="I32" s="2">
        <f t="shared" si="0"/>
        <v>-2.8207427715611244E-2</v>
      </c>
      <c r="J32" s="2">
        <f t="shared" si="1"/>
        <v>-2.8612900294958176E-2</v>
      </c>
    </row>
    <row r="33" spans="1:10" x14ac:dyDescent="0.45">
      <c r="A33" s="1">
        <v>43617</v>
      </c>
      <c r="B33">
        <v>75.480002999999996</v>
      </c>
      <c r="C33">
        <v>85.300003000000004</v>
      </c>
      <c r="D33">
        <v>75.180000000000007</v>
      </c>
      <c r="E33">
        <v>85.110000999999997</v>
      </c>
      <c r="F33">
        <v>82.097054</v>
      </c>
      <c r="G33">
        <v>1811400</v>
      </c>
      <c r="I33" s="2">
        <f t="shared" si="0"/>
        <v>0.12743415726779461</v>
      </c>
      <c r="J33" s="2">
        <f t="shared" si="1"/>
        <v>0.11994439358778496</v>
      </c>
    </row>
    <row r="34" spans="1:10" x14ac:dyDescent="0.45">
      <c r="A34" s="1">
        <v>43647</v>
      </c>
      <c r="B34">
        <v>84.900002000000001</v>
      </c>
      <c r="C34">
        <v>88</v>
      </c>
      <c r="D34">
        <v>82</v>
      </c>
      <c r="E34">
        <v>82.730002999999996</v>
      </c>
      <c r="F34">
        <v>79.801299999999998</v>
      </c>
      <c r="G34">
        <v>1849300</v>
      </c>
      <c r="I34" s="2">
        <f t="shared" si="0"/>
        <v>-2.7963902334424806E-2</v>
      </c>
      <c r="J34" s="2">
        <f t="shared" si="1"/>
        <v>-2.8362337695254588E-2</v>
      </c>
    </row>
    <row r="35" spans="1:10" x14ac:dyDescent="0.45">
      <c r="A35" s="1">
        <v>43678</v>
      </c>
      <c r="B35">
        <v>82.919998000000007</v>
      </c>
      <c r="C35">
        <v>83.940002000000007</v>
      </c>
      <c r="D35">
        <v>75.739998</v>
      </c>
      <c r="E35">
        <v>79.790001000000004</v>
      </c>
      <c r="F35">
        <v>76.965378000000001</v>
      </c>
      <c r="G35">
        <v>2659900</v>
      </c>
      <c r="I35" s="2">
        <f t="shared" si="0"/>
        <v>-3.5537290745890071E-2</v>
      </c>
      <c r="J35" s="2">
        <f t="shared" si="1"/>
        <v>-3.6184110676581553E-2</v>
      </c>
    </row>
    <row r="36" spans="1:10" x14ac:dyDescent="0.45">
      <c r="A36" s="1">
        <v>43709</v>
      </c>
      <c r="B36">
        <v>78.120002999999997</v>
      </c>
      <c r="C36">
        <v>84.870002999999997</v>
      </c>
      <c r="D36">
        <v>77.589995999999999</v>
      </c>
      <c r="E36">
        <v>79.349997999999999</v>
      </c>
      <c r="F36">
        <v>76.540954999999997</v>
      </c>
      <c r="G36">
        <v>2062500</v>
      </c>
      <c r="I36" s="2">
        <f t="shared" si="0"/>
        <v>-5.514466517659411E-3</v>
      </c>
      <c r="J36" s="2">
        <f t="shared" si="1"/>
        <v>-5.5297273174507366E-3</v>
      </c>
    </row>
    <row r="37" spans="1:10" x14ac:dyDescent="0.45">
      <c r="A37" s="1">
        <v>43739</v>
      </c>
      <c r="B37">
        <v>78.669998000000007</v>
      </c>
      <c r="C37">
        <v>86.110000999999997</v>
      </c>
      <c r="D37">
        <v>75.300003000000004</v>
      </c>
      <c r="E37">
        <v>85.349997999999999</v>
      </c>
      <c r="F37">
        <v>82.328552000000002</v>
      </c>
      <c r="G37">
        <v>2123500</v>
      </c>
      <c r="I37" s="2">
        <f t="shared" si="0"/>
        <v>7.5614381869157477E-2</v>
      </c>
      <c r="J37" s="2">
        <f t="shared" si="1"/>
        <v>7.2892016343223537E-2</v>
      </c>
    </row>
    <row r="38" spans="1:10" x14ac:dyDescent="0.45">
      <c r="A38" s="1">
        <v>43770</v>
      </c>
      <c r="B38">
        <v>86.800003000000004</v>
      </c>
      <c r="C38">
        <v>90.440002000000007</v>
      </c>
      <c r="D38">
        <v>86.620002999999997</v>
      </c>
      <c r="E38">
        <v>89.32</v>
      </c>
      <c r="F38">
        <v>86.158011999999999</v>
      </c>
      <c r="G38">
        <v>1998200</v>
      </c>
      <c r="I38" s="2">
        <f t="shared" si="0"/>
        <v>4.6514361141684946E-2</v>
      </c>
      <c r="J38" s="2">
        <f t="shared" si="1"/>
        <v>4.5464985830956761E-2</v>
      </c>
    </row>
    <row r="39" spans="1:10" x14ac:dyDescent="0.45">
      <c r="A39" s="1">
        <v>43800</v>
      </c>
      <c r="B39">
        <v>89.139999000000003</v>
      </c>
      <c r="C39">
        <v>93.589995999999999</v>
      </c>
      <c r="D39">
        <v>85.720000999999996</v>
      </c>
      <c r="E39">
        <v>93.269997000000004</v>
      </c>
      <c r="F39">
        <v>89.968163000000004</v>
      </c>
      <c r="G39">
        <v>1991300</v>
      </c>
      <c r="I39" s="2">
        <f t="shared" si="0"/>
        <v>4.4222828632582756E-2</v>
      </c>
      <c r="J39" s="2">
        <f t="shared" si="1"/>
        <v>4.3272904073459718E-2</v>
      </c>
    </row>
    <row r="40" spans="1:10" x14ac:dyDescent="0.45">
      <c r="A40" s="1">
        <v>43831</v>
      </c>
      <c r="B40">
        <v>94</v>
      </c>
      <c r="C40">
        <v>97.550003000000004</v>
      </c>
      <c r="D40">
        <v>86.910004000000001</v>
      </c>
      <c r="E40">
        <v>87.18</v>
      </c>
      <c r="F40">
        <v>84.567154000000002</v>
      </c>
      <c r="G40">
        <v>3755200</v>
      </c>
      <c r="I40" s="2">
        <f t="shared" si="0"/>
        <v>-6.0032447255814247E-2</v>
      </c>
      <c r="J40" s="2">
        <f t="shared" si="1"/>
        <v>-6.1909922671108876E-2</v>
      </c>
    </row>
    <row r="41" spans="1:10" x14ac:dyDescent="0.45">
      <c r="A41" s="1">
        <v>43862</v>
      </c>
      <c r="B41">
        <v>87.5</v>
      </c>
      <c r="C41">
        <v>92.839995999999999</v>
      </c>
      <c r="D41">
        <v>79.25</v>
      </c>
      <c r="E41">
        <v>82.720000999999996</v>
      </c>
      <c r="F41">
        <v>80.240821999999994</v>
      </c>
      <c r="G41">
        <v>4341200</v>
      </c>
      <c r="I41" s="2">
        <f t="shared" si="0"/>
        <v>-5.1158538455722491E-2</v>
      </c>
      <c r="J41" s="2">
        <f t="shared" si="1"/>
        <v>-5.2513552763980273E-2</v>
      </c>
    </row>
    <row r="42" spans="1:10" x14ac:dyDescent="0.45">
      <c r="A42" s="1">
        <v>43891</v>
      </c>
      <c r="B42">
        <v>83.220000999999996</v>
      </c>
      <c r="C42">
        <v>87.370002999999997</v>
      </c>
      <c r="D42">
        <v>60.049999</v>
      </c>
      <c r="E42">
        <v>74.410004000000001</v>
      </c>
      <c r="F42">
        <v>72.179878000000002</v>
      </c>
      <c r="G42">
        <v>7009000</v>
      </c>
      <c r="I42" s="2">
        <f t="shared" si="0"/>
        <v>-0.10045938961093881</v>
      </c>
      <c r="J42" s="2">
        <f t="shared" si="1"/>
        <v>-0.10587107887408932</v>
      </c>
    </row>
    <row r="43" spans="1:10" x14ac:dyDescent="0.45">
      <c r="A43" s="1">
        <v>43922</v>
      </c>
      <c r="B43">
        <v>70.739998</v>
      </c>
      <c r="C43">
        <v>78.800003000000004</v>
      </c>
      <c r="D43">
        <v>68.730002999999996</v>
      </c>
      <c r="E43">
        <v>76.980002999999996</v>
      </c>
      <c r="F43">
        <v>74.672859000000003</v>
      </c>
      <c r="G43">
        <v>4223800</v>
      </c>
      <c r="I43" s="2">
        <f t="shared" si="0"/>
        <v>3.4538448513310005E-2</v>
      </c>
      <c r="J43" s="2">
        <f t="shared" si="1"/>
        <v>3.395538378957344E-2</v>
      </c>
    </row>
    <row r="44" spans="1:10" x14ac:dyDescent="0.45">
      <c r="A44" s="1">
        <v>43952</v>
      </c>
      <c r="B44">
        <v>75</v>
      </c>
      <c r="C44">
        <v>86.239998</v>
      </c>
      <c r="D44">
        <v>70</v>
      </c>
      <c r="E44">
        <v>84.150002000000001</v>
      </c>
      <c r="F44">
        <v>82.721321000000003</v>
      </c>
      <c r="G44">
        <v>3752200</v>
      </c>
      <c r="I44" s="2">
        <f t="shared" si="0"/>
        <v>0.10778296301739299</v>
      </c>
      <c r="J44" s="2">
        <f t="shared" si="1"/>
        <v>0.10236068738450034</v>
      </c>
    </row>
    <row r="45" spans="1:10" x14ac:dyDescent="0.45">
      <c r="A45" s="1">
        <v>43983</v>
      </c>
      <c r="B45">
        <v>84.169998000000007</v>
      </c>
      <c r="C45">
        <v>91.599997999999999</v>
      </c>
      <c r="D45">
        <v>83</v>
      </c>
      <c r="E45">
        <v>88.43</v>
      </c>
      <c r="F45">
        <v>86.928657999999999</v>
      </c>
      <c r="G45">
        <v>3057100</v>
      </c>
      <c r="I45" s="2">
        <f t="shared" si="0"/>
        <v>5.0861578963421028E-2</v>
      </c>
      <c r="J45" s="2">
        <f t="shared" si="1"/>
        <v>4.9610379094918514E-2</v>
      </c>
    </row>
    <row r="46" spans="1:10" x14ac:dyDescent="0.45">
      <c r="A46" s="1">
        <v>44013</v>
      </c>
      <c r="B46">
        <v>88.269997000000004</v>
      </c>
      <c r="C46">
        <v>95.32</v>
      </c>
      <c r="D46">
        <v>85.669998000000007</v>
      </c>
      <c r="E46">
        <v>86.290001000000004</v>
      </c>
      <c r="F46">
        <v>84.824989000000002</v>
      </c>
      <c r="G46">
        <v>3032900</v>
      </c>
      <c r="I46" s="2">
        <f t="shared" si="0"/>
        <v>-2.4199947961925261E-2</v>
      </c>
      <c r="J46" s="2">
        <f t="shared" si="1"/>
        <v>-2.4497578271774133E-2</v>
      </c>
    </row>
    <row r="47" spans="1:10" x14ac:dyDescent="0.45">
      <c r="A47" s="1">
        <v>44044</v>
      </c>
      <c r="B47">
        <v>87.339995999999999</v>
      </c>
      <c r="C47">
        <v>95.989998</v>
      </c>
      <c r="D47">
        <v>86.470000999999996</v>
      </c>
      <c r="E47">
        <v>93.739998</v>
      </c>
      <c r="F47">
        <v>92.763794000000004</v>
      </c>
      <c r="G47">
        <v>2086500</v>
      </c>
      <c r="I47" s="2">
        <f t="shared" si="0"/>
        <v>9.3590404120182047E-2</v>
      </c>
      <c r="J47" s="2">
        <f t="shared" si="1"/>
        <v>8.9466231809901486E-2</v>
      </c>
    </row>
    <row r="48" spans="1:10" x14ac:dyDescent="0.45">
      <c r="A48" s="1">
        <v>44075</v>
      </c>
      <c r="B48">
        <v>94.190002000000007</v>
      </c>
      <c r="C48">
        <v>101.050003</v>
      </c>
      <c r="D48">
        <v>91.370002999999997</v>
      </c>
      <c r="E48">
        <v>94.230002999999996</v>
      </c>
      <c r="F48">
        <v>93.248694999999998</v>
      </c>
      <c r="G48">
        <v>3418100</v>
      </c>
      <c r="I48" s="2">
        <f t="shared" si="0"/>
        <v>5.2272657153284996E-3</v>
      </c>
      <c r="J48" s="2">
        <f t="shared" si="1"/>
        <v>5.2136509864927202E-3</v>
      </c>
    </row>
    <row r="49" spans="1:10" x14ac:dyDescent="0.45">
      <c r="A49" s="1">
        <v>44105</v>
      </c>
      <c r="B49">
        <v>96.059997999999993</v>
      </c>
      <c r="C49">
        <v>102.650002</v>
      </c>
      <c r="D49">
        <v>93</v>
      </c>
      <c r="E49">
        <v>94.129997000000003</v>
      </c>
      <c r="F49">
        <v>93.149726999999999</v>
      </c>
      <c r="G49">
        <v>3705900</v>
      </c>
      <c r="I49" s="2">
        <f t="shared" si="0"/>
        <v>-1.0613338878361356E-3</v>
      </c>
      <c r="J49" s="2">
        <f t="shared" si="1"/>
        <v>-1.0618975014703273E-3</v>
      </c>
    </row>
    <row r="50" spans="1:10" x14ac:dyDescent="0.45">
      <c r="A50" s="1">
        <v>44136</v>
      </c>
      <c r="B50">
        <v>94.419998000000007</v>
      </c>
      <c r="C50">
        <v>118.800003</v>
      </c>
      <c r="D50">
        <v>93.779999000000004</v>
      </c>
      <c r="E50">
        <v>115.41999800000001</v>
      </c>
      <c r="F50">
        <v>114.218018</v>
      </c>
      <c r="G50">
        <v>2809000</v>
      </c>
      <c r="I50" s="2">
        <f t="shared" si="0"/>
        <v>0.22617662636842728</v>
      </c>
      <c r="J50" s="2">
        <f t="shared" si="1"/>
        <v>0.20390089432202724</v>
      </c>
    </row>
    <row r="51" spans="1:10" x14ac:dyDescent="0.45">
      <c r="A51" s="1">
        <v>44166</v>
      </c>
      <c r="B51">
        <v>117.93</v>
      </c>
      <c r="C51">
        <v>128</v>
      </c>
      <c r="D51">
        <v>117.83000199999999</v>
      </c>
      <c r="E51">
        <v>124.730003</v>
      </c>
      <c r="F51">
        <v>123.925262</v>
      </c>
      <c r="G51">
        <v>3268000</v>
      </c>
      <c r="I51" s="2">
        <f t="shared" si="0"/>
        <v>8.4988727435280964E-2</v>
      </c>
      <c r="J51" s="2">
        <f t="shared" si="1"/>
        <v>8.156959747788152E-2</v>
      </c>
    </row>
    <row r="52" spans="1:10" x14ac:dyDescent="0.45">
      <c r="A52" s="1">
        <v>44197</v>
      </c>
      <c r="B52">
        <v>127.19000200000001</v>
      </c>
      <c r="C52">
        <v>129</v>
      </c>
      <c r="D52">
        <v>118.480003</v>
      </c>
      <c r="E52">
        <v>122.050003</v>
      </c>
      <c r="F52">
        <v>121.262558</v>
      </c>
      <c r="G52">
        <v>3540900</v>
      </c>
      <c r="I52" s="2">
        <f t="shared" si="0"/>
        <v>-2.1486369744370681E-2</v>
      </c>
      <c r="J52" s="2">
        <f t="shared" si="1"/>
        <v>-2.1720562497874085E-2</v>
      </c>
    </row>
    <row r="53" spans="1:10" x14ac:dyDescent="0.45">
      <c r="A53" s="1">
        <v>44228</v>
      </c>
      <c r="B53">
        <v>122.099998</v>
      </c>
      <c r="C53">
        <v>133.35000600000001</v>
      </c>
      <c r="D53">
        <v>122.08000199999999</v>
      </c>
      <c r="E53">
        <v>127.010002</v>
      </c>
      <c r="F53">
        <v>126.190552</v>
      </c>
      <c r="G53">
        <v>3398900</v>
      </c>
      <c r="I53" s="2">
        <f t="shared" si="0"/>
        <v>4.0639040453030795E-2</v>
      </c>
      <c r="J53" s="2">
        <f t="shared" si="1"/>
        <v>3.9834986422887769E-2</v>
      </c>
    </row>
    <row r="54" spans="1:10" x14ac:dyDescent="0.45">
      <c r="A54" s="1">
        <v>44256</v>
      </c>
      <c r="B54">
        <v>128.16000399999999</v>
      </c>
      <c r="C54">
        <v>137.179993</v>
      </c>
      <c r="D54">
        <v>124.260002</v>
      </c>
      <c r="E54">
        <v>133.83999600000001</v>
      </c>
      <c r="F54">
        <v>132.97648599999999</v>
      </c>
      <c r="G54">
        <v>2893900</v>
      </c>
      <c r="I54" s="2">
        <f t="shared" si="0"/>
        <v>5.3775293731974427E-2</v>
      </c>
      <c r="J54" s="2">
        <f t="shared" si="1"/>
        <v>5.2379233587460508E-2</v>
      </c>
    </row>
    <row r="55" spans="1:10" x14ac:dyDescent="0.45">
      <c r="A55" s="1">
        <v>44287</v>
      </c>
      <c r="B55">
        <v>133.320007</v>
      </c>
      <c r="C55">
        <v>155.08999600000001</v>
      </c>
      <c r="D55">
        <v>133.320007</v>
      </c>
      <c r="E55">
        <v>150.85000600000001</v>
      </c>
      <c r="F55">
        <v>149.87674000000001</v>
      </c>
      <c r="G55">
        <v>2417300</v>
      </c>
      <c r="I55" s="2">
        <f t="shared" si="0"/>
        <v>0.127092048439301</v>
      </c>
      <c r="J55" s="2">
        <f t="shared" si="1"/>
        <v>0.11964090735617372</v>
      </c>
    </row>
    <row r="56" spans="1:10" x14ac:dyDescent="0.45">
      <c r="A56" s="1">
        <v>44317</v>
      </c>
      <c r="B56">
        <v>152.13999899999999</v>
      </c>
      <c r="C56">
        <v>161.08000200000001</v>
      </c>
      <c r="D56">
        <v>146.63000500000001</v>
      </c>
      <c r="E56">
        <v>160.729996</v>
      </c>
      <c r="F56">
        <v>160.729996</v>
      </c>
      <c r="G56">
        <v>2729700</v>
      </c>
      <c r="I56" s="2">
        <f t="shared" si="0"/>
        <v>7.2414545445810941E-2</v>
      </c>
      <c r="J56" s="2">
        <f t="shared" si="1"/>
        <v>6.9912690739578218E-2</v>
      </c>
    </row>
    <row r="57" spans="1:10" x14ac:dyDescent="0.45">
      <c r="A57" s="1">
        <v>44348</v>
      </c>
      <c r="B57">
        <v>161.05999800000001</v>
      </c>
      <c r="C57">
        <v>165.58999600000001</v>
      </c>
      <c r="D57">
        <v>156.729996</v>
      </c>
      <c r="E57">
        <v>157.800003</v>
      </c>
      <c r="F57">
        <v>157.800003</v>
      </c>
      <c r="G57">
        <v>2812500</v>
      </c>
      <c r="I57" s="2">
        <f t="shared" si="0"/>
        <v>-1.822928559022674E-2</v>
      </c>
      <c r="J57" s="2">
        <f t="shared" si="1"/>
        <v>-1.8397486271413268E-2</v>
      </c>
    </row>
    <row r="58" spans="1:10" x14ac:dyDescent="0.45">
      <c r="A58" s="1">
        <v>44378</v>
      </c>
      <c r="B58">
        <v>157.61000100000001</v>
      </c>
      <c r="C58">
        <v>163.270004</v>
      </c>
      <c r="D58">
        <v>150.029999</v>
      </c>
      <c r="E58">
        <v>160.38999899999999</v>
      </c>
      <c r="F58">
        <v>160.38999899999999</v>
      </c>
      <c r="G58">
        <v>2344600</v>
      </c>
      <c r="I58" s="2">
        <f t="shared" si="0"/>
        <v>1.6413155581498806E-2</v>
      </c>
      <c r="J58" s="2">
        <f t="shared" si="1"/>
        <v>1.6279915691303243E-2</v>
      </c>
    </row>
    <row r="59" spans="1:10" x14ac:dyDescent="0.45">
      <c r="A59" s="1">
        <v>44409</v>
      </c>
      <c r="B59">
        <v>163.050003</v>
      </c>
      <c r="C59">
        <v>168.05999800000001</v>
      </c>
      <c r="D59">
        <v>143.220001</v>
      </c>
      <c r="E59">
        <v>148.13999899999999</v>
      </c>
      <c r="F59">
        <v>148.13999899999999</v>
      </c>
      <c r="G59">
        <v>5005300</v>
      </c>
      <c r="I59" s="2">
        <f t="shared" si="0"/>
        <v>-7.6376333165261712E-2</v>
      </c>
      <c r="J59" s="2">
        <f t="shared" si="1"/>
        <v>-7.9450577279712012E-2</v>
      </c>
    </row>
    <row r="60" spans="1:10" x14ac:dyDescent="0.45">
      <c r="A60" s="1">
        <v>44440</v>
      </c>
      <c r="B60">
        <v>152.78999300000001</v>
      </c>
      <c r="C60">
        <v>158.96000699999999</v>
      </c>
      <c r="D60">
        <v>142.729996</v>
      </c>
      <c r="E60">
        <v>143.279999</v>
      </c>
      <c r="F60">
        <v>143.279999</v>
      </c>
      <c r="G60">
        <v>4006100</v>
      </c>
      <c r="I60" s="2">
        <f t="shared" si="0"/>
        <v>-3.2806804595698624E-2</v>
      </c>
      <c r="J60" s="2">
        <f t="shared" si="1"/>
        <v>-3.3357015061656607E-2</v>
      </c>
    </row>
    <row r="61" spans="1:10" x14ac:dyDescent="0.45">
      <c r="A61" s="1">
        <v>44470</v>
      </c>
      <c r="B61">
        <v>146.009995</v>
      </c>
      <c r="C61">
        <v>155</v>
      </c>
      <c r="D61">
        <v>143.69000199999999</v>
      </c>
      <c r="E61">
        <v>154.64999399999999</v>
      </c>
      <c r="F61">
        <v>154.64999399999999</v>
      </c>
      <c r="G61">
        <v>1012500</v>
      </c>
      <c r="I61" s="2">
        <f t="shared" si="0"/>
        <v>7.9355074534862347E-2</v>
      </c>
      <c r="J61" s="2">
        <f t="shared" si="1"/>
        <v>7.6363709560678533E-2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F752-6DB8-437D-8473-569BFDDC1A32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MMAT</v>
      </c>
    </row>
    <row r="2" spans="1:13" x14ac:dyDescent="0.45">
      <c r="A2" s="1">
        <v>42644</v>
      </c>
      <c r="B2">
        <v>2.16</v>
      </c>
      <c r="C2">
        <v>2.2000000000000002</v>
      </c>
      <c r="D2">
        <v>1.32</v>
      </c>
      <c r="E2">
        <v>1.98</v>
      </c>
      <c r="F2">
        <v>1.98</v>
      </c>
      <c r="G2">
        <v>2580700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https://query1.finance.yahoo.com/v7/finance/download/MMAT?period1=1473897600&amp;period2=1634256000&amp;interval=1mo&amp;events=history&amp;includeAdjustedClose=true</v>
      </c>
    </row>
    <row r="3" spans="1:13" x14ac:dyDescent="0.45">
      <c r="A3" s="1">
        <v>42675</v>
      </c>
      <c r="B3">
        <v>1.96</v>
      </c>
      <c r="C3">
        <v>2.96</v>
      </c>
      <c r="D3">
        <v>1.7</v>
      </c>
      <c r="E3">
        <v>2.56</v>
      </c>
      <c r="F3">
        <v>2.56</v>
      </c>
      <c r="G3">
        <v>5377700</v>
      </c>
      <c r="I3" s="2">
        <f>F3/F2-1</f>
        <v>0.29292929292929304</v>
      </c>
      <c r="J3" s="2">
        <f>LN(F3/F2)</f>
        <v>0.25691041378502733</v>
      </c>
    </row>
    <row r="4" spans="1:13" x14ac:dyDescent="0.45">
      <c r="A4" s="1">
        <v>42705</v>
      </c>
      <c r="B4">
        <v>2.6</v>
      </c>
      <c r="C4">
        <v>2.7</v>
      </c>
      <c r="D4">
        <v>2.08</v>
      </c>
      <c r="E4">
        <v>2.36</v>
      </c>
      <c r="F4">
        <v>2.36</v>
      </c>
      <c r="G4">
        <v>3703600</v>
      </c>
      <c r="I4" s="2">
        <f t="shared" ref="I4:I61" si="0">F4/F3-1</f>
        <v>-7.8125000000000111E-2</v>
      </c>
      <c r="J4" s="2">
        <f t="shared" ref="J4:J61" si="1">LN(F4/F3)</f>
        <v>-8.1345639453952526E-2</v>
      </c>
      <c r="M4" s="5"/>
    </row>
    <row r="5" spans="1:13" x14ac:dyDescent="0.45">
      <c r="A5" s="1">
        <v>42736</v>
      </c>
      <c r="B5">
        <v>2.34</v>
      </c>
      <c r="C5">
        <v>3.66</v>
      </c>
      <c r="D5">
        <v>2.12</v>
      </c>
      <c r="E5">
        <v>3.24</v>
      </c>
      <c r="F5">
        <v>3.24</v>
      </c>
      <c r="G5">
        <v>5696400</v>
      </c>
      <c r="I5" s="2">
        <f t="shared" si="0"/>
        <v>0.37288135593220351</v>
      </c>
      <c r="J5" s="2">
        <f t="shared" si="1"/>
        <v>0.31691171076671942</v>
      </c>
    </row>
    <row r="6" spans="1:13" x14ac:dyDescent="0.45">
      <c r="A6" s="1">
        <v>42767</v>
      </c>
      <c r="B6">
        <v>3.22</v>
      </c>
      <c r="C6">
        <v>3.76</v>
      </c>
      <c r="D6">
        <v>2.78</v>
      </c>
      <c r="E6">
        <v>2.86</v>
      </c>
      <c r="F6">
        <v>2.86</v>
      </c>
      <c r="G6">
        <v>4009800</v>
      </c>
      <c r="I6" s="2">
        <f t="shared" si="0"/>
        <v>-0.11728395061728403</v>
      </c>
      <c r="J6" s="2">
        <f t="shared" si="1"/>
        <v>-0.12475170497247688</v>
      </c>
    </row>
    <row r="7" spans="1:13" x14ac:dyDescent="0.45">
      <c r="A7" s="1">
        <v>42795</v>
      </c>
      <c r="B7">
        <v>2.9</v>
      </c>
      <c r="C7">
        <v>3.28</v>
      </c>
      <c r="D7">
        <v>2.2400000000000002</v>
      </c>
      <c r="E7">
        <v>2.8</v>
      </c>
      <c r="F7">
        <v>2.8</v>
      </c>
      <c r="G7">
        <v>3346400</v>
      </c>
      <c r="I7" s="2">
        <f t="shared" si="0"/>
        <v>-2.0979020979021046E-2</v>
      </c>
      <c r="J7" s="2">
        <f t="shared" si="1"/>
        <v>-2.1202207650603051E-2</v>
      </c>
    </row>
    <row r="8" spans="1:13" x14ac:dyDescent="0.45">
      <c r="A8" s="1">
        <v>42826</v>
      </c>
      <c r="B8">
        <v>3</v>
      </c>
      <c r="C8">
        <v>3.92</v>
      </c>
      <c r="D8">
        <v>2.56</v>
      </c>
      <c r="E8">
        <v>2.86</v>
      </c>
      <c r="F8">
        <v>2.86</v>
      </c>
      <c r="G8">
        <v>8350450</v>
      </c>
      <c r="I8" s="2">
        <f t="shared" si="0"/>
        <v>2.1428571428571352E-2</v>
      </c>
      <c r="J8" s="2">
        <f t="shared" si="1"/>
        <v>2.1202207650602906E-2</v>
      </c>
    </row>
    <row r="9" spans="1:13" x14ac:dyDescent="0.45">
      <c r="A9" s="1">
        <v>42856</v>
      </c>
      <c r="B9">
        <v>2.82</v>
      </c>
      <c r="C9">
        <v>2.98</v>
      </c>
      <c r="D9">
        <v>2.3199999999999998</v>
      </c>
      <c r="E9">
        <v>2.76</v>
      </c>
      <c r="F9">
        <v>2.76</v>
      </c>
      <c r="G9">
        <v>3558700</v>
      </c>
      <c r="I9" s="2">
        <f t="shared" si="0"/>
        <v>-3.4965034965035002E-2</v>
      </c>
      <c r="J9" s="2">
        <f t="shared" si="1"/>
        <v>-3.559094510270263E-2</v>
      </c>
    </row>
    <row r="10" spans="1:13" x14ac:dyDescent="0.45">
      <c r="A10" s="1">
        <v>42887</v>
      </c>
      <c r="B10">
        <v>2.86</v>
      </c>
      <c r="C10">
        <v>3.38</v>
      </c>
      <c r="D10">
        <v>2.72</v>
      </c>
      <c r="E10">
        <v>3.32</v>
      </c>
      <c r="F10">
        <v>3.32</v>
      </c>
      <c r="G10">
        <v>3385550</v>
      </c>
      <c r="I10" s="2">
        <f t="shared" si="0"/>
        <v>0.20289855072463769</v>
      </c>
      <c r="J10" s="2">
        <f t="shared" si="1"/>
        <v>0.18473410319933856</v>
      </c>
    </row>
    <row r="11" spans="1:13" x14ac:dyDescent="0.45">
      <c r="A11" s="1">
        <v>42917</v>
      </c>
      <c r="B11">
        <v>3.36</v>
      </c>
      <c r="C11">
        <v>3.62</v>
      </c>
      <c r="D11">
        <v>2.8</v>
      </c>
      <c r="E11">
        <v>2.86</v>
      </c>
      <c r="F11">
        <v>2.86</v>
      </c>
      <c r="G11">
        <v>2264000</v>
      </c>
      <c r="I11" s="2">
        <f t="shared" si="0"/>
        <v>-0.13855421686746983</v>
      </c>
      <c r="J11" s="2">
        <f t="shared" si="1"/>
        <v>-0.14914315809663589</v>
      </c>
    </row>
    <row r="12" spans="1:13" x14ac:dyDescent="0.45">
      <c r="A12" s="1">
        <v>42948</v>
      </c>
      <c r="B12">
        <v>2.84</v>
      </c>
      <c r="C12">
        <v>2.94</v>
      </c>
      <c r="D12">
        <v>1.9</v>
      </c>
      <c r="E12">
        <v>2.72</v>
      </c>
      <c r="F12">
        <v>2.72</v>
      </c>
      <c r="G12">
        <v>3956350</v>
      </c>
      <c r="I12" s="2">
        <f t="shared" si="0"/>
        <v>-4.8951048951048848E-2</v>
      </c>
      <c r="J12" s="2">
        <f t="shared" si="1"/>
        <v>-5.0189744523855162E-2</v>
      </c>
    </row>
    <row r="13" spans="1:13" x14ac:dyDescent="0.45">
      <c r="A13" s="1">
        <v>42979</v>
      </c>
      <c r="B13">
        <v>2.76</v>
      </c>
      <c r="C13">
        <v>2.8</v>
      </c>
      <c r="D13">
        <v>2.2999999999999998</v>
      </c>
      <c r="E13">
        <v>2.5</v>
      </c>
      <c r="F13">
        <v>2.5</v>
      </c>
      <c r="G13">
        <v>2145950</v>
      </c>
      <c r="I13" s="2">
        <f t="shared" si="0"/>
        <v>-8.0882352941176516E-2</v>
      </c>
      <c r="J13" s="2">
        <f t="shared" si="1"/>
        <v>-8.4341148433750929E-2</v>
      </c>
    </row>
    <row r="14" spans="1:13" x14ac:dyDescent="0.45">
      <c r="A14" s="1">
        <v>43009</v>
      </c>
      <c r="B14">
        <v>2.46</v>
      </c>
      <c r="C14">
        <v>3.02</v>
      </c>
      <c r="D14">
        <v>2.12</v>
      </c>
      <c r="E14">
        <v>2.78</v>
      </c>
      <c r="F14">
        <v>2.78</v>
      </c>
      <c r="G14">
        <v>3548650</v>
      </c>
      <c r="I14" s="2">
        <f t="shared" si="0"/>
        <v>0.11199999999999988</v>
      </c>
      <c r="J14" s="2">
        <f t="shared" si="1"/>
        <v>0.10616019582839052</v>
      </c>
    </row>
    <row r="15" spans="1:13" x14ac:dyDescent="0.45">
      <c r="A15" s="1">
        <v>43040</v>
      </c>
      <c r="B15">
        <v>2.8</v>
      </c>
      <c r="C15">
        <v>2.94</v>
      </c>
      <c r="D15">
        <v>2.2000000000000002</v>
      </c>
      <c r="E15">
        <v>2.2599999999999998</v>
      </c>
      <c r="F15">
        <v>2.2599999999999998</v>
      </c>
      <c r="G15">
        <v>2299400</v>
      </c>
      <c r="I15" s="2">
        <f t="shared" si="0"/>
        <v>-0.18705035971223027</v>
      </c>
      <c r="J15" s="2">
        <f t="shared" si="1"/>
        <v>-0.20708611441835126</v>
      </c>
    </row>
    <row r="16" spans="1:13" x14ac:dyDescent="0.45">
      <c r="A16" s="1">
        <v>43070</v>
      </c>
      <c r="B16">
        <v>2.2799999999999998</v>
      </c>
      <c r="C16">
        <v>2.7</v>
      </c>
      <c r="D16">
        <v>2.16</v>
      </c>
      <c r="E16">
        <v>2.68</v>
      </c>
      <c r="F16">
        <v>2.68</v>
      </c>
      <c r="G16">
        <v>2731000</v>
      </c>
      <c r="I16" s="2">
        <f t="shared" si="0"/>
        <v>0.18584070796460206</v>
      </c>
      <c r="J16" s="2">
        <f t="shared" si="1"/>
        <v>0.17045198123857105</v>
      </c>
      <c r="M16" s="4"/>
    </row>
    <row r="17" spans="1:13" x14ac:dyDescent="0.45">
      <c r="A17" s="1">
        <v>43101</v>
      </c>
      <c r="B17">
        <v>2.64</v>
      </c>
      <c r="C17">
        <v>2.8</v>
      </c>
      <c r="D17">
        <v>2.34</v>
      </c>
      <c r="E17">
        <v>2.42</v>
      </c>
      <c r="F17">
        <v>2.42</v>
      </c>
      <c r="G17">
        <v>1995050</v>
      </c>
      <c r="I17" s="2">
        <f t="shared" si="0"/>
        <v>-9.7014925373134386E-2</v>
      </c>
      <c r="J17" s="2">
        <f t="shared" si="1"/>
        <v>-0.10204925435417035</v>
      </c>
      <c r="M17" s="4"/>
    </row>
    <row r="18" spans="1:13" x14ac:dyDescent="0.45">
      <c r="A18" s="1">
        <v>43132</v>
      </c>
      <c r="B18">
        <v>2.4</v>
      </c>
      <c r="C18">
        <v>2.5</v>
      </c>
      <c r="D18">
        <v>2.02</v>
      </c>
      <c r="E18">
        <v>2.3199999999999998</v>
      </c>
      <c r="F18">
        <v>2.3199999999999998</v>
      </c>
      <c r="G18">
        <v>1798200</v>
      </c>
      <c r="I18" s="2">
        <f t="shared" si="0"/>
        <v>-4.1322314049586861E-2</v>
      </c>
      <c r="J18" s="2">
        <f t="shared" si="1"/>
        <v>-4.2200354490376533E-2</v>
      </c>
    </row>
    <row r="19" spans="1:13" x14ac:dyDescent="0.45">
      <c r="A19" s="1">
        <v>43160</v>
      </c>
      <c r="B19">
        <v>2.34</v>
      </c>
      <c r="C19">
        <v>2.76</v>
      </c>
      <c r="D19">
        <v>2.2400000000000002</v>
      </c>
      <c r="E19">
        <v>2.6</v>
      </c>
      <c r="F19">
        <v>2.6</v>
      </c>
      <c r="G19">
        <v>1665800</v>
      </c>
      <c r="I19" s="2">
        <f t="shared" si="0"/>
        <v>0.12068965517241392</v>
      </c>
      <c r="J19" s="2">
        <f t="shared" si="1"/>
        <v>0.1139442593492179</v>
      </c>
    </row>
    <row r="20" spans="1:13" x14ac:dyDescent="0.45">
      <c r="A20" s="1">
        <v>43191</v>
      </c>
      <c r="B20">
        <v>2.64</v>
      </c>
      <c r="C20">
        <v>2.74</v>
      </c>
      <c r="D20">
        <v>2.2400000000000002</v>
      </c>
      <c r="E20">
        <v>2.46</v>
      </c>
      <c r="F20">
        <v>2.46</v>
      </c>
      <c r="G20">
        <v>2732900</v>
      </c>
      <c r="I20" s="2">
        <f t="shared" si="0"/>
        <v>-5.3846153846153877E-2</v>
      </c>
      <c r="J20" s="2">
        <f t="shared" si="1"/>
        <v>-5.5350095083164956E-2</v>
      </c>
    </row>
    <row r="21" spans="1:13" x14ac:dyDescent="0.45">
      <c r="A21" s="1">
        <v>43221</v>
      </c>
      <c r="B21">
        <v>2.46</v>
      </c>
      <c r="C21">
        <v>2.76</v>
      </c>
      <c r="D21">
        <v>2.2799999999999998</v>
      </c>
      <c r="E21">
        <v>2.54</v>
      </c>
      <c r="F21">
        <v>2.54</v>
      </c>
      <c r="G21">
        <v>1934250</v>
      </c>
      <c r="I21" s="2">
        <f t="shared" si="0"/>
        <v>3.2520325203251987E-2</v>
      </c>
      <c r="J21" s="2">
        <f t="shared" si="1"/>
        <v>3.2002731086173734E-2</v>
      </c>
    </row>
    <row r="22" spans="1:13" x14ac:dyDescent="0.45">
      <c r="A22" s="1">
        <v>43252</v>
      </c>
      <c r="B22">
        <v>2.48</v>
      </c>
      <c r="C22">
        <v>2.96</v>
      </c>
      <c r="D22">
        <v>2.4</v>
      </c>
      <c r="E22">
        <v>2.72</v>
      </c>
      <c r="F22">
        <v>2.72</v>
      </c>
      <c r="G22">
        <v>1630600</v>
      </c>
      <c r="I22" s="2">
        <f t="shared" si="0"/>
        <v>7.0866141732283561E-2</v>
      </c>
      <c r="J22" s="2">
        <f t="shared" si="1"/>
        <v>6.8467799277460828E-2</v>
      </c>
    </row>
    <row r="23" spans="1:13" x14ac:dyDescent="0.45">
      <c r="A23" s="1">
        <v>43282</v>
      </c>
      <c r="B23">
        <v>2.72</v>
      </c>
      <c r="C23">
        <v>2.86</v>
      </c>
      <c r="D23">
        <v>2.08</v>
      </c>
      <c r="E23">
        <v>2.34</v>
      </c>
      <c r="F23">
        <v>2.34</v>
      </c>
      <c r="G23">
        <v>3323050</v>
      </c>
      <c r="I23" s="2">
        <f t="shared" si="0"/>
        <v>-0.13970588235294124</v>
      </c>
      <c r="J23" s="2">
        <f t="shared" si="1"/>
        <v>-0.15048095093829597</v>
      </c>
    </row>
    <row r="24" spans="1:13" x14ac:dyDescent="0.45">
      <c r="A24" s="1">
        <v>43313</v>
      </c>
      <c r="B24">
        <v>2.2999999999999998</v>
      </c>
      <c r="C24">
        <v>2.5</v>
      </c>
      <c r="D24">
        <v>2.1800000000000002</v>
      </c>
      <c r="E24">
        <v>2.34</v>
      </c>
      <c r="F24">
        <v>2.34</v>
      </c>
      <c r="G24">
        <v>1734100</v>
      </c>
      <c r="I24" s="2">
        <f t="shared" si="0"/>
        <v>0</v>
      </c>
      <c r="J24" s="2">
        <f t="shared" si="1"/>
        <v>0</v>
      </c>
      <c r="M24" s="4"/>
    </row>
    <row r="25" spans="1:13" x14ac:dyDescent="0.45">
      <c r="A25" s="1">
        <v>43344</v>
      </c>
      <c r="B25">
        <v>2.2200000000000002</v>
      </c>
      <c r="C25">
        <v>2.3199999999999998</v>
      </c>
      <c r="D25">
        <v>1.72</v>
      </c>
      <c r="E25">
        <v>1.92</v>
      </c>
      <c r="F25">
        <v>1.92</v>
      </c>
      <c r="G25">
        <v>1716100</v>
      </c>
      <c r="I25" s="2">
        <f t="shared" si="0"/>
        <v>-0.17948717948717952</v>
      </c>
      <c r="J25" s="2">
        <f t="shared" si="1"/>
        <v>-0.19782574332991992</v>
      </c>
      <c r="M25" s="4"/>
    </row>
    <row r="26" spans="1:13" x14ac:dyDescent="0.45">
      <c r="A26" s="1">
        <v>43374</v>
      </c>
      <c r="B26">
        <v>1.96</v>
      </c>
      <c r="C26">
        <v>2.06</v>
      </c>
      <c r="D26">
        <v>1.46</v>
      </c>
      <c r="E26">
        <v>1.6</v>
      </c>
      <c r="F26">
        <v>1.6</v>
      </c>
      <c r="G26">
        <v>1501650</v>
      </c>
      <c r="I26" s="2">
        <f t="shared" si="0"/>
        <v>-0.16666666666666663</v>
      </c>
      <c r="J26" s="2">
        <f t="shared" si="1"/>
        <v>-0.18232155679395459</v>
      </c>
    </row>
    <row r="27" spans="1:13" x14ac:dyDescent="0.45">
      <c r="A27" s="1">
        <v>43405</v>
      </c>
      <c r="B27">
        <v>1.68</v>
      </c>
      <c r="C27">
        <v>1.74</v>
      </c>
      <c r="D27">
        <v>1.28</v>
      </c>
      <c r="E27">
        <v>1.38</v>
      </c>
      <c r="F27">
        <v>1.38</v>
      </c>
      <c r="G27">
        <v>952500</v>
      </c>
      <c r="I27" s="2">
        <f t="shared" si="0"/>
        <v>-0.13750000000000007</v>
      </c>
      <c r="J27" s="2">
        <f t="shared" si="1"/>
        <v>-0.1479201300766223</v>
      </c>
    </row>
    <row r="28" spans="1:13" x14ac:dyDescent="0.45">
      <c r="A28" s="1">
        <v>43435</v>
      </c>
      <c r="B28">
        <v>1.4</v>
      </c>
      <c r="C28">
        <v>1.46</v>
      </c>
      <c r="D28">
        <v>1.06</v>
      </c>
      <c r="E28">
        <v>1.1200000000000001</v>
      </c>
      <c r="F28">
        <v>1.1200000000000001</v>
      </c>
      <c r="G28">
        <v>1511750</v>
      </c>
      <c r="I28" s="2">
        <f t="shared" si="0"/>
        <v>-0.18840579710144911</v>
      </c>
      <c r="J28" s="2">
        <f t="shared" si="1"/>
        <v>-0.20875481386210995</v>
      </c>
    </row>
    <row r="29" spans="1:13" x14ac:dyDescent="0.45">
      <c r="A29" s="1">
        <v>43466</v>
      </c>
      <c r="B29">
        <v>1.1200000000000001</v>
      </c>
      <c r="C29">
        <v>2.2799999999999998</v>
      </c>
      <c r="D29">
        <v>1.1000000000000001</v>
      </c>
      <c r="E29">
        <v>1.96</v>
      </c>
      <c r="F29">
        <v>1.96</v>
      </c>
      <c r="G29">
        <v>2140300</v>
      </c>
      <c r="I29" s="2">
        <f t="shared" si="0"/>
        <v>0.74999999999999978</v>
      </c>
      <c r="J29" s="2">
        <f t="shared" si="1"/>
        <v>0.55961578793542255</v>
      </c>
    </row>
    <row r="30" spans="1:13" x14ac:dyDescent="0.45">
      <c r="A30" s="1">
        <v>43497</v>
      </c>
      <c r="B30">
        <v>1.96</v>
      </c>
      <c r="C30">
        <v>3.96</v>
      </c>
      <c r="D30">
        <v>1.9</v>
      </c>
      <c r="E30">
        <v>3.28</v>
      </c>
      <c r="F30">
        <v>3.28</v>
      </c>
      <c r="G30">
        <v>4202100</v>
      </c>
      <c r="I30" s="2">
        <f t="shared" si="0"/>
        <v>0.6734693877551019</v>
      </c>
      <c r="J30" s="2">
        <f t="shared" si="1"/>
        <v>0.51489894915362644</v>
      </c>
    </row>
    <row r="31" spans="1:13" x14ac:dyDescent="0.45">
      <c r="A31" s="1">
        <v>43525</v>
      </c>
      <c r="B31">
        <v>3.3</v>
      </c>
      <c r="C31">
        <v>3.6</v>
      </c>
      <c r="D31">
        <v>2.4</v>
      </c>
      <c r="E31">
        <v>3.28</v>
      </c>
      <c r="F31">
        <v>3.28</v>
      </c>
      <c r="G31">
        <v>4869150</v>
      </c>
      <c r="I31" s="2">
        <f t="shared" si="0"/>
        <v>0</v>
      </c>
      <c r="J31" s="2">
        <f t="shared" si="1"/>
        <v>0</v>
      </c>
    </row>
    <row r="32" spans="1:13" x14ac:dyDescent="0.45">
      <c r="A32" s="1">
        <v>43556</v>
      </c>
      <c r="B32">
        <v>3.3</v>
      </c>
      <c r="C32">
        <v>3.92</v>
      </c>
      <c r="D32">
        <v>2.64</v>
      </c>
      <c r="E32">
        <v>2.78</v>
      </c>
      <c r="F32">
        <v>2.78</v>
      </c>
      <c r="G32">
        <v>5412750</v>
      </c>
      <c r="I32" s="2">
        <f t="shared" si="0"/>
        <v>-0.15243902439024393</v>
      </c>
      <c r="J32" s="2">
        <f t="shared" si="1"/>
        <v>-0.1653924946935067</v>
      </c>
    </row>
    <row r="33" spans="1:10" x14ac:dyDescent="0.45">
      <c r="A33" s="1">
        <v>43586</v>
      </c>
      <c r="B33">
        <v>2.78</v>
      </c>
      <c r="C33">
        <v>2.82</v>
      </c>
      <c r="D33">
        <v>2.04</v>
      </c>
      <c r="E33">
        <v>2.2599999999999998</v>
      </c>
      <c r="F33">
        <v>2.2599999999999998</v>
      </c>
      <c r="G33">
        <v>2227850</v>
      </c>
      <c r="I33" s="2">
        <f t="shared" si="0"/>
        <v>-0.18705035971223027</v>
      </c>
      <c r="J33" s="2">
        <f t="shared" si="1"/>
        <v>-0.20708611441835126</v>
      </c>
    </row>
    <row r="34" spans="1:10" x14ac:dyDescent="0.45">
      <c r="A34" s="1">
        <v>43617</v>
      </c>
      <c r="B34">
        <v>2.68</v>
      </c>
      <c r="C34">
        <v>2.94</v>
      </c>
      <c r="D34">
        <v>1.9</v>
      </c>
      <c r="E34">
        <v>2.84</v>
      </c>
      <c r="F34">
        <v>2.84</v>
      </c>
      <c r="G34">
        <v>2203550</v>
      </c>
      <c r="I34" s="2">
        <f t="shared" si="0"/>
        <v>0.25663716814159288</v>
      </c>
      <c r="J34" s="2">
        <f t="shared" si="1"/>
        <v>0.22843923888892012</v>
      </c>
    </row>
    <row r="35" spans="1:10" x14ac:dyDescent="0.45">
      <c r="A35" s="1">
        <v>43647</v>
      </c>
      <c r="B35">
        <v>2.92</v>
      </c>
      <c r="C35">
        <v>3.72</v>
      </c>
      <c r="D35">
        <v>2.46</v>
      </c>
      <c r="E35">
        <v>2.84</v>
      </c>
      <c r="F35">
        <v>2.84</v>
      </c>
      <c r="G35">
        <v>4332450</v>
      </c>
      <c r="I35" s="2">
        <f t="shared" si="0"/>
        <v>0</v>
      </c>
      <c r="J35" s="2">
        <f t="shared" si="1"/>
        <v>0</v>
      </c>
    </row>
    <row r="36" spans="1:10" x14ac:dyDescent="0.45">
      <c r="A36" s="1">
        <v>43678</v>
      </c>
      <c r="B36">
        <v>2.9</v>
      </c>
      <c r="C36">
        <v>3.1</v>
      </c>
      <c r="D36">
        <v>2.2999999999999998</v>
      </c>
      <c r="E36">
        <v>2.5</v>
      </c>
      <c r="F36">
        <v>2.5</v>
      </c>
      <c r="G36">
        <v>2012200</v>
      </c>
      <c r="I36" s="2">
        <f t="shared" si="0"/>
        <v>-0.11971830985915488</v>
      </c>
      <c r="J36" s="2">
        <f t="shared" si="1"/>
        <v>-0.12751332029895956</v>
      </c>
    </row>
    <row r="37" spans="1:10" x14ac:dyDescent="0.45">
      <c r="A37" s="1">
        <v>43709</v>
      </c>
      <c r="B37">
        <v>2.54</v>
      </c>
      <c r="C37">
        <v>2.54</v>
      </c>
      <c r="D37">
        <v>1.88</v>
      </c>
      <c r="E37">
        <v>2.36</v>
      </c>
      <c r="F37">
        <v>2.36</v>
      </c>
      <c r="G37">
        <v>2100600</v>
      </c>
      <c r="I37" s="2">
        <f t="shared" si="0"/>
        <v>-5.600000000000005E-2</v>
      </c>
      <c r="J37" s="2">
        <f t="shared" si="1"/>
        <v>-5.7629112836636416E-2</v>
      </c>
    </row>
    <row r="38" spans="1:10" x14ac:dyDescent="0.45">
      <c r="A38" s="1">
        <v>43739</v>
      </c>
      <c r="B38">
        <v>2.38</v>
      </c>
      <c r="C38">
        <v>2.38</v>
      </c>
      <c r="D38">
        <v>1.52</v>
      </c>
      <c r="E38">
        <v>1.72</v>
      </c>
      <c r="F38">
        <v>1.72</v>
      </c>
      <c r="G38">
        <v>1672850</v>
      </c>
      <c r="I38" s="2">
        <f t="shared" si="0"/>
        <v>-0.27118644067796605</v>
      </c>
      <c r="J38" s="2">
        <f t="shared" si="1"/>
        <v>-0.31633732821215693</v>
      </c>
    </row>
    <row r="39" spans="1:10" x14ac:dyDescent="0.45">
      <c r="A39" s="1">
        <v>43770</v>
      </c>
      <c r="B39">
        <v>1.92</v>
      </c>
      <c r="C39">
        <v>1.92</v>
      </c>
      <c r="D39">
        <v>1.42</v>
      </c>
      <c r="E39">
        <v>1.46</v>
      </c>
      <c r="F39">
        <v>1.46</v>
      </c>
      <c r="G39">
        <v>1190350</v>
      </c>
      <c r="I39" s="2">
        <f t="shared" si="0"/>
        <v>-0.15116279069767447</v>
      </c>
      <c r="J39" s="2">
        <f t="shared" si="1"/>
        <v>-0.16388785510511666</v>
      </c>
    </row>
    <row r="40" spans="1:10" x14ac:dyDescent="0.45">
      <c r="A40" s="1">
        <v>43800</v>
      </c>
      <c r="B40">
        <v>1.56</v>
      </c>
      <c r="C40">
        <v>1.76</v>
      </c>
      <c r="D40">
        <v>1.36</v>
      </c>
      <c r="E40">
        <v>1.52</v>
      </c>
      <c r="F40">
        <v>1.52</v>
      </c>
      <c r="G40">
        <v>1130300</v>
      </c>
      <c r="I40" s="2">
        <f t="shared" si="0"/>
        <v>4.1095890410958846E-2</v>
      </c>
      <c r="J40" s="2">
        <f t="shared" si="1"/>
        <v>4.0273899137939898E-2</v>
      </c>
    </row>
    <row r="41" spans="1:10" x14ac:dyDescent="0.45">
      <c r="A41" s="1">
        <v>43831</v>
      </c>
      <c r="B41">
        <v>1.6</v>
      </c>
      <c r="C41">
        <v>2.1800000000000002</v>
      </c>
      <c r="D41">
        <v>1.2</v>
      </c>
      <c r="E41">
        <v>1.24</v>
      </c>
      <c r="F41">
        <v>1.24</v>
      </c>
      <c r="G41">
        <v>2832750</v>
      </c>
      <c r="I41" s="2">
        <f t="shared" si="0"/>
        <v>-0.18421052631578949</v>
      </c>
      <c r="J41" s="2">
        <f t="shared" si="1"/>
        <v>-0.20359895524123955</v>
      </c>
    </row>
    <row r="42" spans="1:10" x14ac:dyDescent="0.45">
      <c r="A42" s="1">
        <v>43862</v>
      </c>
      <c r="B42">
        <v>1.24</v>
      </c>
      <c r="C42">
        <v>1.4</v>
      </c>
      <c r="D42">
        <v>1.1200000000000001</v>
      </c>
      <c r="E42">
        <v>1.3</v>
      </c>
      <c r="F42">
        <v>1.3</v>
      </c>
      <c r="G42">
        <v>2263450</v>
      </c>
      <c r="I42" s="2">
        <f t="shared" si="0"/>
        <v>4.8387096774193505E-2</v>
      </c>
      <c r="J42" s="2">
        <f t="shared" si="1"/>
        <v>4.7252884850545511E-2</v>
      </c>
    </row>
    <row r="43" spans="1:10" x14ac:dyDescent="0.45">
      <c r="A43" s="1">
        <v>43891</v>
      </c>
      <c r="B43">
        <v>1.4</v>
      </c>
      <c r="C43">
        <v>1.5</v>
      </c>
      <c r="D43">
        <v>0.6</v>
      </c>
      <c r="E43">
        <v>0.78</v>
      </c>
      <c r="F43">
        <v>0.78</v>
      </c>
      <c r="G43">
        <v>3089300</v>
      </c>
      <c r="I43" s="2">
        <f t="shared" si="0"/>
        <v>-0.4</v>
      </c>
      <c r="J43" s="2">
        <f t="shared" si="1"/>
        <v>-0.51082562376599072</v>
      </c>
    </row>
    <row r="44" spans="1:10" x14ac:dyDescent="0.45">
      <c r="A44" s="1">
        <v>43922</v>
      </c>
      <c r="B44">
        <v>0.76</v>
      </c>
      <c r="C44">
        <v>1.3</v>
      </c>
      <c r="D44">
        <v>0.64</v>
      </c>
      <c r="E44">
        <v>0.82</v>
      </c>
      <c r="F44">
        <v>0.82</v>
      </c>
      <c r="G44">
        <v>2575100</v>
      </c>
      <c r="I44" s="2">
        <f t="shared" si="0"/>
        <v>5.12820512820511E-2</v>
      </c>
      <c r="J44" s="2">
        <f t="shared" si="1"/>
        <v>5.00104205746612E-2</v>
      </c>
    </row>
    <row r="45" spans="1:10" x14ac:dyDescent="0.45">
      <c r="A45" s="1">
        <v>43952</v>
      </c>
      <c r="B45">
        <v>0.8</v>
      </c>
      <c r="C45">
        <v>1.1000000000000001</v>
      </c>
      <c r="D45">
        <v>0.56000000000000005</v>
      </c>
      <c r="E45">
        <v>0.7</v>
      </c>
      <c r="F45">
        <v>0.7</v>
      </c>
      <c r="G45">
        <v>6625100</v>
      </c>
      <c r="I45" s="2">
        <f t="shared" si="0"/>
        <v>-0.14634146341463417</v>
      </c>
      <c r="J45" s="2">
        <f t="shared" si="1"/>
        <v>-0.15822400521489416</v>
      </c>
    </row>
    <row r="46" spans="1:10" x14ac:dyDescent="0.45">
      <c r="A46" s="1">
        <v>43983</v>
      </c>
      <c r="B46">
        <v>0.7</v>
      </c>
      <c r="C46">
        <v>1.1599999999999999</v>
      </c>
      <c r="D46">
        <v>0.66</v>
      </c>
      <c r="E46">
        <v>0.72</v>
      </c>
      <c r="F46">
        <v>0.72</v>
      </c>
      <c r="G46">
        <v>10803900</v>
      </c>
      <c r="I46" s="2">
        <f t="shared" si="0"/>
        <v>2.8571428571428692E-2</v>
      </c>
      <c r="J46" s="2">
        <f t="shared" si="1"/>
        <v>2.8170876966696439E-2</v>
      </c>
    </row>
    <row r="47" spans="1:10" x14ac:dyDescent="0.45">
      <c r="A47" s="1">
        <v>44013</v>
      </c>
      <c r="B47">
        <v>0.74</v>
      </c>
      <c r="C47">
        <v>0.84</v>
      </c>
      <c r="D47">
        <v>0.6</v>
      </c>
      <c r="E47">
        <v>0.64</v>
      </c>
      <c r="F47">
        <v>0.64</v>
      </c>
      <c r="G47">
        <v>9335700</v>
      </c>
      <c r="I47" s="2">
        <f t="shared" si="0"/>
        <v>-0.11111111111111105</v>
      </c>
      <c r="J47" s="2">
        <f t="shared" si="1"/>
        <v>-0.11778303565638339</v>
      </c>
    </row>
    <row r="48" spans="1:10" x14ac:dyDescent="0.45">
      <c r="A48" s="1">
        <v>44044</v>
      </c>
      <c r="B48">
        <v>0.64</v>
      </c>
      <c r="C48">
        <v>0.84</v>
      </c>
      <c r="D48">
        <v>0.57999999999999996</v>
      </c>
      <c r="E48">
        <v>0.62</v>
      </c>
      <c r="F48">
        <v>0.62</v>
      </c>
      <c r="G48">
        <v>15794350</v>
      </c>
      <c r="I48" s="2">
        <f t="shared" si="0"/>
        <v>-3.125E-2</v>
      </c>
      <c r="J48" s="2">
        <f t="shared" si="1"/>
        <v>-3.1748698314580298E-2</v>
      </c>
    </row>
    <row r="49" spans="1:10" x14ac:dyDescent="0.45">
      <c r="A49" s="1">
        <v>44075</v>
      </c>
      <c r="B49">
        <v>0.62</v>
      </c>
      <c r="C49">
        <v>0.76</v>
      </c>
      <c r="D49">
        <v>0.42</v>
      </c>
      <c r="E49">
        <v>0.52</v>
      </c>
      <c r="F49">
        <v>0.52</v>
      </c>
      <c r="G49">
        <v>16826900</v>
      </c>
      <c r="I49" s="2">
        <f t="shared" si="0"/>
        <v>-0.16129032258064513</v>
      </c>
      <c r="J49" s="2">
        <f t="shared" si="1"/>
        <v>-0.17589066646366416</v>
      </c>
    </row>
    <row r="50" spans="1:10" x14ac:dyDescent="0.45">
      <c r="A50" s="1">
        <v>44105</v>
      </c>
      <c r="B50">
        <v>0.5</v>
      </c>
      <c r="C50">
        <v>0.8</v>
      </c>
      <c r="D50">
        <v>0.5</v>
      </c>
      <c r="E50">
        <v>0.54</v>
      </c>
      <c r="F50">
        <v>0.54</v>
      </c>
      <c r="G50">
        <v>16630250</v>
      </c>
      <c r="I50" s="2">
        <f t="shared" si="0"/>
        <v>3.8461538461538547E-2</v>
      </c>
      <c r="J50" s="2">
        <f t="shared" si="1"/>
        <v>3.7740327982847113E-2</v>
      </c>
    </row>
    <row r="51" spans="1:10" x14ac:dyDescent="0.45">
      <c r="A51" s="1">
        <v>44136</v>
      </c>
      <c r="B51">
        <v>0.56000000000000005</v>
      </c>
      <c r="C51">
        <v>0.86</v>
      </c>
      <c r="D51">
        <v>0.5</v>
      </c>
      <c r="E51">
        <v>0.76</v>
      </c>
      <c r="F51">
        <v>0.76</v>
      </c>
      <c r="G51">
        <v>9683750</v>
      </c>
      <c r="I51" s="2">
        <f t="shared" si="0"/>
        <v>0.40740740740740744</v>
      </c>
      <c r="J51" s="2">
        <f t="shared" si="1"/>
        <v>0.3417492937220567</v>
      </c>
    </row>
    <row r="52" spans="1:10" x14ac:dyDescent="0.45">
      <c r="A52" s="1">
        <v>44166</v>
      </c>
      <c r="B52">
        <v>0.78</v>
      </c>
      <c r="C52">
        <v>1.74</v>
      </c>
      <c r="D52">
        <v>0.66</v>
      </c>
      <c r="E52">
        <v>1.4</v>
      </c>
      <c r="F52">
        <v>1.4</v>
      </c>
      <c r="G52">
        <v>99793500</v>
      </c>
      <c r="I52" s="2">
        <f t="shared" si="0"/>
        <v>0.84210526315789469</v>
      </c>
      <c r="J52" s="2">
        <f t="shared" si="1"/>
        <v>0.61090908232297314</v>
      </c>
    </row>
    <row r="53" spans="1:10" x14ac:dyDescent="0.45">
      <c r="A53" s="1">
        <v>44197</v>
      </c>
      <c r="B53">
        <v>1.42</v>
      </c>
      <c r="C53">
        <v>4.3</v>
      </c>
      <c r="D53">
        <v>1.36</v>
      </c>
      <c r="E53">
        <v>3.3</v>
      </c>
      <c r="F53">
        <v>3.3</v>
      </c>
      <c r="G53">
        <v>122973750</v>
      </c>
      <c r="I53" s="2">
        <f t="shared" si="0"/>
        <v>1.3571428571428572</v>
      </c>
      <c r="J53" s="2">
        <f t="shared" si="1"/>
        <v>0.8574502318512216</v>
      </c>
    </row>
    <row r="54" spans="1:10" x14ac:dyDescent="0.45">
      <c r="A54" s="1">
        <v>44228</v>
      </c>
      <c r="B54">
        <v>3.62</v>
      </c>
      <c r="C54">
        <v>9.66</v>
      </c>
      <c r="D54">
        <v>2.66</v>
      </c>
      <c r="E54">
        <v>4.96</v>
      </c>
      <c r="F54">
        <v>4.96</v>
      </c>
      <c r="G54">
        <v>511190600</v>
      </c>
      <c r="I54" s="2">
        <f t="shared" si="0"/>
        <v>0.50303030303030316</v>
      </c>
      <c r="J54" s="2">
        <f t="shared" si="1"/>
        <v>0.40748327226440167</v>
      </c>
    </row>
    <row r="55" spans="1:10" x14ac:dyDescent="0.45">
      <c r="A55" s="1">
        <v>44256</v>
      </c>
      <c r="B55">
        <v>5.18</v>
      </c>
      <c r="C55">
        <v>6.68</v>
      </c>
      <c r="D55">
        <v>3.32</v>
      </c>
      <c r="E55">
        <v>3.66</v>
      </c>
      <c r="F55">
        <v>3.66</v>
      </c>
      <c r="G55">
        <v>197577350</v>
      </c>
      <c r="I55" s="2">
        <f t="shared" si="0"/>
        <v>-0.26209677419354838</v>
      </c>
      <c r="J55" s="2">
        <f t="shared" si="1"/>
        <v>-0.30394259332356122</v>
      </c>
    </row>
    <row r="56" spans="1:10" x14ac:dyDescent="0.45">
      <c r="A56" s="1">
        <v>44287</v>
      </c>
      <c r="B56">
        <v>3.84</v>
      </c>
      <c r="C56">
        <v>4.9000000000000004</v>
      </c>
      <c r="D56">
        <v>2.54</v>
      </c>
      <c r="E56">
        <v>4.24</v>
      </c>
      <c r="F56">
        <v>4.24</v>
      </c>
      <c r="G56">
        <v>74911350</v>
      </c>
      <c r="I56" s="2">
        <f t="shared" si="0"/>
        <v>0.15846994535519121</v>
      </c>
      <c r="J56" s="2">
        <f t="shared" si="1"/>
        <v>0.14710012183059148</v>
      </c>
    </row>
    <row r="57" spans="1:10" x14ac:dyDescent="0.45">
      <c r="A57" s="1">
        <v>44317</v>
      </c>
      <c r="B57">
        <v>3.98</v>
      </c>
      <c r="C57">
        <v>4.84</v>
      </c>
      <c r="D57">
        <v>3.36</v>
      </c>
      <c r="E57">
        <v>4.76</v>
      </c>
      <c r="F57">
        <v>4.76</v>
      </c>
      <c r="G57">
        <v>56494200</v>
      </c>
      <c r="I57" s="2">
        <f t="shared" si="0"/>
        <v>0.12264150943396213</v>
      </c>
      <c r="J57" s="2">
        <f t="shared" si="1"/>
        <v>0.11568439899946212</v>
      </c>
    </row>
    <row r="58" spans="1:10" x14ac:dyDescent="0.45">
      <c r="A58" s="1">
        <v>44348</v>
      </c>
      <c r="B58">
        <v>4.82</v>
      </c>
      <c r="C58">
        <v>21.76</v>
      </c>
      <c r="D58">
        <v>4.82</v>
      </c>
      <c r="E58">
        <v>7.49</v>
      </c>
      <c r="F58">
        <v>7.49</v>
      </c>
      <c r="G58">
        <v>917505600</v>
      </c>
      <c r="I58" s="2">
        <f t="shared" si="0"/>
        <v>0.57352941176470607</v>
      </c>
      <c r="J58" s="2">
        <f t="shared" si="1"/>
        <v>0.4533211292857996</v>
      </c>
    </row>
    <row r="59" spans="1:10" x14ac:dyDescent="0.45">
      <c r="A59" s="1">
        <v>44378</v>
      </c>
      <c r="B59">
        <v>7.34</v>
      </c>
      <c r="C59">
        <v>8</v>
      </c>
      <c r="D59">
        <v>3.09</v>
      </c>
      <c r="E59">
        <v>3.5</v>
      </c>
      <c r="F59">
        <v>3.5</v>
      </c>
      <c r="G59">
        <v>445977700</v>
      </c>
      <c r="I59" s="2">
        <f t="shared" si="0"/>
        <v>-0.53271028037383172</v>
      </c>
      <c r="J59" s="2">
        <f t="shared" si="1"/>
        <v>-0.76080582903376015</v>
      </c>
    </row>
    <row r="60" spans="1:10" x14ac:dyDescent="0.45">
      <c r="A60" s="1">
        <v>44409</v>
      </c>
      <c r="B60">
        <v>3.5</v>
      </c>
      <c r="C60">
        <v>5.79</v>
      </c>
      <c r="D60">
        <v>2.8</v>
      </c>
      <c r="E60">
        <v>4.6500000000000004</v>
      </c>
      <c r="F60">
        <v>4.6500000000000004</v>
      </c>
      <c r="G60">
        <v>385991500</v>
      </c>
      <c r="I60" s="2">
        <f t="shared" si="0"/>
        <v>0.32857142857142874</v>
      </c>
      <c r="J60" s="2">
        <f t="shared" si="1"/>
        <v>0.28410425110389709</v>
      </c>
    </row>
    <row r="61" spans="1:10" x14ac:dyDescent="0.45">
      <c r="A61" s="1">
        <v>44440</v>
      </c>
      <c r="B61">
        <v>4.6100000000000003</v>
      </c>
      <c r="C61">
        <v>6.55</v>
      </c>
      <c r="D61">
        <v>4.42</v>
      </c>
      <c r="E61">
        <v>5.78</v>
      </c>
      <c r="F61">
        <v>5.78</v>
      </c>
      <c r="G61">
        <v>475186300</v>
      </c>
      <c r="I61" s="2">
        <f t="shared" si="0"/>
        <v>0.24301075268817196</v>
      </c>
      <c r="J61" s="2">
        <f t="shared" si="1"/>
        <v>0.21753646308502109</v>
      </c>
    </row>
    <row r="62" spans="1:10" x14ac:dyDescent="0.45">
      <c r="A62" s="1">
        <v>44470</v>
      </c>
      <c r="B62">
        <v>5.87</v>
      </c>
      <c r="C62">
        <v>5.88</v>
      </c>
      <c r="D62">
        <v>4.9400000000000004</v>
      </c>
      <c r="E62">
        <v>4.99</v>
      </c>
      <c r="F62">
        <v>4.99</v>
      </c>
      <c r="G62">
        <v>77575100</v>
      </c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338A-383E-4F11-BE6C-1DCAD12AC3AD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PG</v>
      </c>
    </row>
    <row r="2" spans="1:13" x14ac:dyDescent="0.45">
      <c r="A2" s="1">
        <v>42675</v>
      </c>
      <c r="B2">
        <v>86.580001999999993</v>
      </c>
      <c r="C2">
        <v>87.690002000000007</v>
      </c>
      <c r="D2">
        <v>81.709998999999996</v>
      </c>
      <c r="E2">
        <v>82.459998999999996</v>
      </c>
      <c r="F2">
        <v>71.957702999999995</v>
      </c>
      <c r="G2">
        <v>202434100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https://query1.finance.yahoo.com/v7/finance/download/PG?period1=1473897600&amp;period2=1634256000&amp;interval=1mo&amp;events=history&amp;includeAdjustedClose=true</v>
      </c>
    </row>
    <row r="3" spans="1:13" x14ac:dyDescent="0.45">
      <c r="A3" s="1">
        <v>42705</v>
      </c>
      <c r="B3">
        <v>82.209998999999996</v>
      </c>
      <c r="C3">
        <v>85.739998</v>
      </c>
      <c r="D3">
        <v>81.180000000000007</v>
      </c>
      <c r="E3">
        <v>84.080001999999993</v>
      </c>
      <c r="F3">
        <v>73.371368000000004</v>
      </c>
      <c r="G3">
        <v>174313100</v>
      </c>
      <c r="I3" s="2">
        <f>F3/F2-1</f>
        <v>1.9645777186634295E-2</v>
      </c>
      <c r="J3" s="2">
        <f>LN(F3/F2)</f>
        <v>1.9455289713459327E-2</v>
      </c>
    </row>
    <row r="4" spans="1:13" x14ac:dyDescent="0.45">
      <c r="A4" s="1">
        <v>42736</v>
      </c>
      <c r="B4">
        <v>83.879997000000003</v>
      </c>
      <c r="C4">
        <v>87.980002999999996</v>
      </c>
      <c r="D4">
        <v>83.239998</v>
      </c>
      <c r="E4">
        <v>87.599997999999999</v>
      </c>
      <c r="F4">
        <v>76.443061999999998</v>
      </c>
      <c r="G4">
        <v>193158900</v>
      </c>
      <c r="I4" s="2">
        <f t="shared" ref="I4:I61" si="0">F4/F3-1</f>
        <v>4.1865022879224334E-2</v>
      </c>
      <c r="J4" s="2">
        <f t="shared" ref="J4:J61" si="1">LN(F4/F3)</f>
        <v>4.1012398356349566E-2</v>
      </c>
      <c r="M4" s="5"/>
    </row>
    <row r="5" spans="1:13" x14ac:dyDescent="0.45">
      <c r="A5" s="1">
        <v>42767</v>
      </c>
      <c r="B5">
        <v>87.029999000000004</v>
      </c>
      <c r="C5">
        <v>91.800003000000004</v>
      </c>
      <c r="D5">
        <v>86.75</v>
      </c>
      <c r="E5">
        <v>91.07</v>
      </c>
      <c r="F5">
        <v>80.100952000000007</v>
      </c>
      <c r="G5">
        <v>196203300</v>
      </c>
      <c r="I5" s="2">
        <f t="shared" si="0"/>
        <v>4.7851170587593694E-2</v>
      </c>
      <c r="J5" s="2">
        <f t="shared" si="1"/>
        <v>4.6741563015980599E-2</v>
      </c>
    </row>
    <row r="6" spans="1:13" x14ac:dyDescent="0.45">
      <c r="A6" s="1">
        <v>42795</v>
      </c>
      <c r="B6">
        <v>91.050003000000004</v>
      </c>
      <c r="C6">
        <v>92</v>
      </c>
      <c r="D6">
        <v>89.589995999999999</v>
      </c>
      <c r="E6">
        <v>89.849997999999999</v>
      </c>
      <c r="F6">
        <v>79.027869999999993</v>
      </c>
      <c r="G6">
        <v>199174700</v>
      </c>
      <c r="I6" s="2">
        <f t="shared" si="0"/>
        <v>-1.3396619805467691E-2</v>
      </c>
      <c r="J6" s="2">
        <f t="shared" si="1"/>
        <v>-1.3487164084037924E-2</v>
      </c>
    </row>
    <row r="7" spans="1:13" x14ac:dyDescent="0.45">
      <c r="A7" s="1">
        <v>42826</v>
      </c>
      <c r="B7">
        <v>89.860000999999997</v>
      </c>
      <c r="C7">
        <v>91.129997000000003</v>
      </c>
      <c r="D7">
        <v>87.150002000000001</v>
      </c>
      <c r="E7">
        <v>87.330001999999993</v>
      </c>
      <c r="F7">
        <v>76.811401000000004</v>
      </c>
      <c r="G7">
        <v>136581600</v>
      </c>
      <c r="I7" s="2">
        <f t="shared" si="0"/>
        <v>-2.8046675179275282E-2</v>
      </c>
      <c r="J7" s="2">
        <f t="shared" si="1"/>
        <v>-2.84474954064469E-2</v>
      </c>
    </row>
    <row r="8" spans="1:13" x14ac:dyDescent="0.45">
      <c r="A8" s="1">
        <v>42856</v>
      </c>
      <c r="B8">
        <v>87.379997000000003</v>
      </c>
      <c r="C8">
        <v>88.349997999999999</v>
      </c>
      <c r="D8">
        <v>85.519997000000004</v>
      </c>
      <c r="E8">
        <v>88.089995999999999</v>
      </c>
      <c r="F8">
        <v>78.073166000000001</v>
      </c>
      <c r="G8">
        <v>138172700</v>
      </c>
      <c r="I8" s="2">
        <f t="shared" si="0"/>
        <v>1.6426793204826318E-2</v>
      </c>
      <c r="J8" s="2">
        <f t="shared" si="1"/>
        <v>1.6293333002721053E-2</v>
      </c>
    </row>
    <row r="9" spans="1:13" x14ac:dyDescent="0.45">
      <c r="A9" s="1">
        <v>42887</v>
      </c>
      <c r="B9">
        <v>88.019997000000004</v>
      </c>
      <c r="C9">
        <v>90.209998999999996</v>
      </c>
      <c r="D9">
        <v>86.93</v>
      </c>
      <c r="E9">
        <v>87.150002000000001</v>
      </c>
      <c r="F9">
        <v>77.240050999999994</v>
      </c>
      <c r="G9">
        <v>143596200</v>
      </c>
      <c r="I9" s="2">
        <f t="shared" si="0"/>
        <v>-1.0670951911954107E-2</v>
      </c>
      <c r="J9" s="2">
        <f t="shared" si="1"/>
        <v>-1.0728294819749387E-2</v>
      </c>
    </row>
    <row r="10" spans="1:13" x14ac:dyDescent="0.45">
      <c r="A10" s="1">
        <v>42917</v>
      </c>
      <c r="B10">
        <v>87.400002000000001</v>
      </c>
      <c r="C10">
        <v>91.07</v>
      </c>
      <c r="D10">
        <v>86.309997999999993</v>
      </c>
      <c r="E10">
        <v>90.82</v>
      </c>
      <c r="F10">
        <v>80.492722000000001</v>
      </c>
      <c r="G10">
        <v>122105100</v>
      </c>
      <c r="I10" s="2">
        <f t="shared" si="0"/>
        <v>4.211119694884724E-2</v>
      </c>
      <c r="J10" s="2">
        <f t="shared" si="1"/>
        <v>4.124865255966121E-2</v>
      </c>
    </row>
    <row r="11" spans="1:13" x14ac:dyDescent="0.45">
      <c r="A11" s="1">
        <v>42948</v>
      </c>
      <c r="B11">
        <v>91.029999000000004</v>
      </c>
      <c r="C11">
        <v>92.959998999999996</v>
      </c>
      <c r="D11">
        <v>90.519997000000004</v>
      </c>
      <c r="E11">
        <v>92.269997000000004</v>
      </c>
      <c r="F11">
        <v>82.419417999999993</v>
      </c>
      <c r="G11">
        <v>131332200</v>
      </c>
      <c r="I11" s="2">
        <f t="shared" si="0"/>
        <v>2.3936275878457591E-2</v>
      </c>
      <c r="J11" s="2">
        <f t="shared" si="1"/>
        <v>2.365429409346894E-2</v>
      </c>
    </row>
    <row r="12" spans="1:13" x14ac:dyDescent="0.45">
      <c r="A12" s="1">
        <v>42979</v>
      </c>
      <c r="B12">
        <v>92.419998000000007</v>
      </c>
      <c r="C12">
        <v>94.669998000000007</v>
      </c>
      <c r="D12">
        <v>90.339995999999999</v>
      </c>
      <c r="E12">
        <v>90.980002999999996</v>
      </c>
      <c r="F12">
        <v>81.267150999999998</v>
      </c>
      <c r="G12">
        <v>138824900</v>
      </c>
      <c r="I12" s="2">
        <f t="shared" si="0"/>
        <v>-1.3980528229403322E-2</v>
      </c>
      <c r="J12" s="2">
        <f t="shared" si="1"/>
        <v>-1.4079176328454422E-2</v>
      </c>
    </row>
    <row r="13" spans="1:13" x14ac:dyDescent="0.45">
      <c r="A13" s="1">
        <v>43009</v>
      </c>
      <c r="B13">
        <v>91.260002</v>
      </c>
      <c r="C13">
        <v>93.510002</v>
      </c>
      <c r="D13">
        <v>85.720000999999996</v>
      </c>
      <c r="E13">
        <v>86.339995999999999</v>
      </c>
      <c r="F13">
        <v>77.122497999999993</v>
      </c>
      <c r="G13">
        <v>179372200</v>
      </c>
      <c r="I13" s="2">
        <f t="shared" si="0"/>
        <v>-5.1000348221878822E-2</v>
      </c>
      <c r="J13" s="2">
        <f t="shared" si="1"/>
        <v>-5.2346847307870627E-2</v>
      </c>
    </row>
    <row r="14" spans="1:13" x14ac:dyDescent="0.45">
      <c r="A14" s="1">
        <v>43040</v>
      </c>
      <c r="B14">
        <v>86.330001999999993</v>
      </c>
      <c r="C14">
        <v>90.370002999999997</v>
      </c>
      <c r="D14">
        <v>85.419998000000007</v>
      </c>
      <c r="E14">
        <v>89.989998</v>
      </c>
      <c r="F14">
        <v>80.985191</v>
      </c>
      <c r="G14">
        <v>123550900</v>
      </c>
      <c r="I14" s="2">
        <f t="shared" si="0"/>
        <v>5.0085164513213876E-2</v>
      </c>
      <c r="J14" s="2">
        <f t="shared" si="1"/>
        <v>4.8871269940473722E-2</v>
      </c>
    </row>
    <row r="15" spans="1:13" x14ac:dyDescent="0.45">
      <c r="A15" s="1">
        <v>43070</v>
      </c>
      <c r="B15">
        <v>90.18</v>
      </c>
      <c r="C15">
        <v>93.139999000000003</v>
      </c>
      <c r="D15">
        <v>89.120002999999997</v>
      </c>
      <c r="E15">
        <v>91.879997000000003</v>
      </c>
      <c r="F15">
        <v>82.686058000000003</v>
      </c>
      <c r="G15">
        <v>130696800</v>
      </c>
      <c r="I15" s="2">
        <f t="shared" si="0"/>
        <v>2.1002197796878619E-2</v>
      </c>
      <c r="J15" s="2">
        <f t="shared" si="1"/>
        <v>2.0784691772649112E-2</v>
      </c>
    </row>
    <row r="16" spans="1:13" x14ac:dyDescent="0.45">
      <c r="A16" s="1">
        <v>43101</v>
      </c>
      <c r="B16">
        <v>91.919998000000007</v>
      </c>
      <c r="C16">
        <v>91.93</v>
      </c>
      <c r="D16">
        <v>86.080001999999993</v>
      </c>
      <c r="E16">
        <v>86.339995999999999</v>
      </c>
      <c r="F16">
        <v>77.700408999999993</v>
      </c>
      <c r="G16">
        <v>190676000</v>
      </c>
      <c r="I16" s="2">
        <f t="shared" si="0"/>
        <v>-6.0296126343331147E-2</v>
      </c>
      <c r="J16" s="2">
        <f t="shared" si="1"/>
        <v>-6.219048137465992E-2</v>
      </c>
      <c r="M16" s="4"/>
    </row>
    <row r="17" spans="1:13" x14ac:dyDescent="0.45">
      <c r="A17" s="1">
        <v>43132</v>
      </c>
      <c r="B17">
        <v>86.150002000000001</v>
      </c>
      <c r="C17">
        <v>86.5</v>
      </c>
      <c r="D17">
        <v>78.5</v>
      </c>
      <c r="E17">
        <v>78.519997000000004</v>
      </c>
      <c r="F17">
        <v>71.201606999999996</v>
      </c>
      <c r="G17">
        <v>224924600</v>
      </c>
      <c r="I17" s="2">
        <f t="shared" si="0"/>
        <v>-8.3639225116562743E-2</v>
      </c>
      <c r="J17" s="2">
        <f t="shared" si="1"/>
        <v>-8.7345132807066128E-2</v>
      </c>
      <c r="M17" s="4"/>
    </row>
    <row r="18" spans="1:13" x14ac:dyDescent="0.45">
      <c r="A18" s="1">
        <v>43160</v>
      </c>
      <c r="B18">
        <v>78.400002000000001</v>
      </c>
      <c r="C18">
        <v>80.75</v>
      </c>
      <c r="D18">
        <v>75.809997999999993</v>
      </c>
      <c r="E18">
        <v>79.279999000000004</v>
      </c>
      <c r="F18">
        <v>71.890770000000003</v>
      </c>
      <c r="G18">
        <v>211186000</v>
      </c>
      <c r="I18" s="2">
        <f t="shared" si="0"/>
        <v>9.6790371599337899E-3</v>
      </c>
      <c r="J18" s="2">
        <f t="shared" si="1"/>
        <v>9.6324953586535648E-3</v>
      </c>
    </row>
    <row r="19" spans="1:13" x14ac:dyDescent="0.45">
      <c r="A19" s="1">
        <v>43191</v>
      </c>
      <c r="B19">
        <v>79.260002</v>
      </c>
      <c r="C19">
        <v>79.519997000000004</v>
      </c>
      <c r="D19">
        <v>71.949996999999996</v>
      </c>
      <c r="E19">
        <v>72.339995999999999</v>
      </c>
      <c r="F19">
        <v>65.597626000000005</v>
      </c>
      <c r="G19">
        <v>214265200</v>
      </c>
      <c r="I19" s="2">
        <f t="shared" si="0"/>
        <v>-8.7537579580800107E-2</v>
      </c>
      <c r="J19" s="2">
        <f t="shared" si="1"/>
        <v>-9.1608377475784417E-2</v>
      </c>
    </row>
    <row r="20" spans="1:13" x14ac:dyDescent="0.45">
      <c r="A20" s="1">
        <v>43221</v>
      </c>
      <c r="B20">
        <v>72.050003000000004</v>
      </c>
      <c r="C20">
        <v>75.019997000000004</v>
      </c>
      <c r="D20">
        <v>70.730002999999996</v>
      </c>
      <c r="E20">
        <v>73.169998000000007</v>
      </c>
      <c r="F20">
        <v>66.964241000000001</v>
      </c>
      <c r="G20">
        <v>184831100</v>
      </c>
      <c r="I20" s="2">
        <f t="shared" si="0"/>
        <v>2.0833299668497007E-2</v>
      </c>
      <c r="J20" s="2">
        <f t="shared" si="1"/>
        <v>2.0619254224936288E-2</v>
      </c>
    </row>
    <row r="21" spans="1:13" x14ac:dyDescent="0.45">
      <c r="A21" s="1">
        <v>43252</v>
      </c>
      <c r="B21">
        <v>73.330001999999993</v>
      </c>
      <c r="C21">
        <v>78.709998999999996</v>
      </c>
      <c r="D21">
        <v>72.860000999999997</v>
      </c>
      <c r="E21">
        <v>78.059997999999993</v>
      </c>
      <c r="F21">
        <v>71.439507000000006</v>
      </c>
      <c r="G21">
        <v>191430600</v>
      </c>
      <c r="I21" s="2">
        <f t="shared" si="0"/>
        <v>6.6830683558408488E-2</v>
      </c>
      <c r="J21" s="2">
        <f t="shared" si="1"/>
        <v>6.4692275152824705E-2</v>
      </c>
    </row>
    <row r="22" spans="1:13" x14ac:dyDescent="0.45">
      <c r="A22" s="1">
        <v>43282</v>
      </c>
      <c r="B22">
        <v>77.5</v>
      </c>
      <c r="C22">
        <v>80.980002999999996</v>
      </c>
      <c r="D22">
        <v>77.419998000000007</v>
      </c>
      <c r="E22">
        <v>80.879997000000003</v>
      </c>
      <c r="F22">
        <v>74.020331999999996</v>
      </c>
      <c r="G22">
        <v>167374200</v>
      </c>
      <c r="I22" s="2">
        <f t="shared" si="0"/>
        <v>3.6126019178715607E-2</v>
      </c>
      <c r="J22" s="2">
        <f t="shared" si="1"/>
        <v>3.5488776573625487E-2</v>
      </c>
    </row>
    <row r="23" spans="1:13" x14ac:dyDescent="0.45">
      <c r="A23" s="1">
        <v>43313</v>
      </c>
      <c r="B23">
        <v>80.419998000000007</v>
      </c>
      <c r="C23">
        <v>84.199996999999996</v>
      </c>
      <c r="D23">
        <v>80.110000999999997</v>
      </c>
      <c r="E23">
        <v>82.949996999999996</v>
      </c>
      <c r="F23">
        <v>76.603736999999995</v>
      </c>
      <c r="G23">
        <v>147692700</v>
      </c>
      <c r="I23" s="2">
        <f t="shared" si="0"/>
        <v>3.4901289013402392E-2</v>
      </c>
      <c r="J23" s="2">
        <f t="shared" si="1"/>
        <v>3.4306049235134209E-2</v>
      </c>
    </row>
    <row r="24" spans="1:13" x14ac:dyDescent="0.45">
      <c r="A24" s="1">
        <v>43344</v>
      </c>
      <c r="B24">
        <v>82.480002999999996</v>
      </c>
      <c r="C24">
        <v>86.279999000000004</v>
      </c>
      <c r="D24">
        <v>81.25</v>
      </c>
      <c r="E24">
        <v>83.230002999999996</v>
      </c>
      <c r="F24">
        <v>76.862335000000002</v>
      </c>
      <c r="G24">
        <v>137121300</v>
      </c>
      <c r="I24" s="2">
        <f t="shared" si="0"/>
        <v>3.3757883117373488E-3</v>
      </c>
      <c r="J24" s="2">
        <f t="shared" si="1"/>
        <v>3.3701031294296382E-3</v>
      </c>
      <c r="M24" s="4"/>
    </row>
    <row r="25" spans="1:13" x14ac:dyDescent="0.45">
      <c r="A25" s="1">
        <v>43374</v>
      </c>
      <c r="B25">
        <v>83.309997999999993</v>
      </c>
      <c r="C25">
        <v>90.699996999999996</v>
      </c>
      <c r="D25">
        <v>78.489998</v>
      </c>
      <c r="E25">
        <v>88.68</v>
      </c>
      <c r="F25">
        <v>81.895363000000003</v>
      </c>
      <c r="G25">
        <v>273769800</v>
      </c>
      <c r="I25" s="2">
        <f t="shared" si="0"/>
        <v>6.5481070800152086E-2</v>
      </c>
      <c r="J25" s="2">
        <f t="shared" si="1"/>
        <v>6.3426406842791203E-2</v>
      </c>
      <c r="M25" s="4"/>
    </row>
    <row r="26" spans="1:13" x14ac:dyDescent="0.45">
      <c r="A26" s="1">
        <v>43405</v>
      </c>
      <c r="B26">
        <v>88.809997999999993</v>
      </c>
      <c r="C26">
        <v>94.809997999999993</v>
      </c>
      <c r="D26">
        <v>88.18</v>
      </c>
      <c r="E26">
        <v>94.510002</v>
      </c>
      <c r="F26">
        <v>88.050545</v>
      </c>
      <c r="G26">
        <v>214198200</v>
      </c>
      <c r="I26" s="2">
        <f t="shared" si="0"/>
        <v>7.51591027198939E-2</v>
      </c>
      <c r="J26" s="2">
        <f t="shared" si="1"/>
        <v>7.2468653158466054E-2</v>
      </c>
    </row>
    <row r="27" spans="1:13" x14ac:dyDescent="0.45">
      <c r="A27" s="1">
        <v>43435</v>
      </c>
      <c r="B27">
        <v>94.669998000000007</v>
      </c>
      <c r="C27">
        <v>96.900002000000001</v>
      </c>
      <c r="D27">
        <v>86.739998</v>
      </c>
      <c r="E27">
        <v>91.919998000000007</v>
      </c>
      <c r="F27">
        <v>85.637557999999999</v>
      </c>
      <c r="G27">
        <v>224359900</v>
      </c>
      <c r="I27" s="2">
        <f t="shared" si="0"/>
        <v>-2.7404566320401558E-2</v>
      </c>
      <c r="J27" s="2">
        <f t="shared" si="1"/>
        <v>-2.7787075985843512E-2</v>
      </c>
    </row>
    <row r="28" spans="1:13" x14ac:dyDescent="0.45">
      <c r="A28" s="1">
        <v>43466</v>
      </c>
      <c r="B28">
        <v>91.029999000000004</v>
      </c>
      <c r="C28">
        <v>96.809997999999993</v>
      </c>
      <c r="D28">
        <v>89.080001999999993</v>
      </c>
      <c r="E28">
        <v>96.470000999999996</v>
      </c>
      <c r="F28">
        <v>89.876571999999996</v>
      </c>
      <c r="G28">
        <v>225455800</v>
      </c>
      <c r="I28" s="2">
        <f t="shared" si="0"/>
        <v>4.9499473116690229E-2</v>
      </c>
      <c r="J28" s="2">
        <f t="shared" si="1"/>
        <v>4.8313358245733067E-2</v>
      </c>
    </row>
    <row r="29" spans="1:13" x14ac:dyDescent="0.45">
      <c r="A29" s="1">
        <v>43497</v>
      </c>
      <c r="B29">
        <v>96.349997999999999</v>
      </c>
      <c r="C29">
        <v>100.449997</v>
      </c>
      <c r="D29">
        <v>95.989998</v>
      </c>
      <c r="E29">
        <v>98.550003000000004</v>
      </c>
      <c r="F29">
        <v>92.540610999999998</v>
      </c>
      <c r="G29">
        <v>176165700</v>
      </c>
      <c r="I29" s="2">
        <f t="shared" si="0"/>
        <v>2.9641083774312182E-2</v>
      </c>
      <c r="J29" s="2">
        <f t="shared" si="1"/>
        <v>2.9210279159393428E-2</v>
      </c>
    </row>
    <row r="30" spans="1:13" x14ac:dyDescent="0.45">
      <c r="A30" s="1">
        <v>43525</v>
      </c>
      <c r="B30">
        <v>98.610000999999997</v>
      </c>
      <c r="C30">
        <v>104.150002</v>
      </c>
      <c r="D30">
        <v>97.75</v>
      </c>
      <c r="E30">
        <v>104.050003</v>
      </c>
      <c r="F30">
        <v>97.705237999999994</v>
      </c>
      <c r="G30">
        <v>180275300</v>
      </c>
      <c r="I30" s="2">
        <f t="shared" si="0"/>
        <v>5.5809303009680677E-2</v>
      </c>
      <c r="J30" s="2">
        <f t="shared" si="1"/>
        <v>5.4307584705631261E-2</v>
      </c>
    </row>
    <row r="31" spans="1:13" x14ac:dyDescent="0.45">
      <c r="A31" s="1">
        <v>43556</v>
      </c>
      <c r="B31">
        <v>104.230003</v>
      </c>
      <c r="C31">
        <v>107.199997</v>
      </c>
      <c r="D31">
        <v>102.129997</v>
      </c>
      <c r="E31">
        <v>106.480003</v>
      </c>
      <c r="F31">
        <v>99.987053000000003</v>
      </c>
      <c r="G31">
        <v>148284900</v>
      </c>
      <c r="I31" s="2">
        <f t="shared" si="0"/>
        <v>2.3354070331418786E-2</v>
      </c>
      <c r="J31" s="2">
        <f t="shared" si="1"/>
        <v>2.3085536893190841E-2</v>
      </c>
    </row>
    <row r="32" spans="1:13" x14ac:dyDescent="0.45">
      <c r="A32" s="1">
        <v>43586</v>
      </c>
      <c r="B32">
        <v>106.150002</v>
      </c>
      <c r="C32">
        <v>108.68</v>
      </c>
      <c r="D32">
        <v>102.410004</v>
      </c>
      <c r="E32">
        <v>102.910004</v>
      </c>
      <c r="F32">
        <v>97.316940000000002</v>
      </c>
      <c r="G32">
        <v>139582600</v>
      </c>
      <c r="I32" s="2">
        <f t="shared" si="0"/>
        <v>-2.6704587442936245E-2</v>
      </c>
      <c r="J32" s="2">
        <f t="shared" si="1"/>
        <v>-2.7067632848515027E-2</v>
      </c>
    </row>
    <row r="33" spans="1:10" x14ac:dyDescent="0.45">
      <c r="A33" s="1">
        <v>43617</v>
      </c>
      <c r="B33">
        <v>103.150002</v>
      </c>
      <c r="C33">
        <v>112.629997</v>
      </c>
      <c r="D33">
        <v>102.400002</v>
      </c>
      <c r="E33">
        <v>109.650002</v>
      </c>
      <c r="F33">
        <v>103.690613</v>
      </c>
      <c r="G33">
        <v>151126800</v>
      </c>
      <c r="I33" s="2">
        <f t="shared" si="0"/>
        <v>6.5493972580724424E-2</v>
      </c>
      <c r="J33" s="2">
        <f t="shared" si="1"/>
        <v>6.3438515647737156E-2</v>
      </c>
    </row>
    <row r="34" spans="1:10" x14ac:dyDescent="0.45">
      <c r="A34" s="1">
        <v>43647</v>
      </c>
      <c r="B34">
        <v>109.91999800000001</v>
      </c>
      <c r="C34">
        <v>121.760002</v>
      </c>
      <c r="D34">
        <v>109.610001</v>
      </c>
      <c r="E34">
        <v>118.040001</v>
      </c>
      <c r="F34">
        <v>111.624641</v>
      </c>
      <c r="G34">
        <v>166952300</v>
      </c>
      <c r="I34" s="2">
        <f t="shared" si="0"/>
        <v>7.6516357367855559E-2</v>
      </c>
      <c r="J34" s="2">
        <f t="shared" si="1"/>
        <v>7.3730232660721998E-2</v>
      </c>
    </row>
    <row r="35" spans="1:10" x14ac:dyDescent="0.45">
      <c r="A35" s="1">
        <v>43678</v>
      </c>
      <c r="B35">
        <v>118.55999799999999</v>
      </c>
      <c r="C35">
        <v>122</v>
      </c>
      <c r="D35">
        <v>112.68</v>
      </c>
      <c r="E35">
        <v>120.230003</v>
      </c>
      <c r="F35">
        <v>114.43190800000001</v>
      </c>
      <c r="G35">
        <v>164651400</v>
      </c>
      <c r="I35" s="2">
        <f t="shared" si="0"/>
        <v>2.5149169348728462E-2</v>
      </c>
      <c r="J35" s="2">
        <f t="shared" si="1"/>
        <v>2.4838133073682562E-2</v>
      </c>
    </row>
    <row r="36" spans="1:10" x14ac:dyDescent="0.45">
      <c r="A36" s="1">
        <v>43709</v>
      </c>
      <c r="B36">
        <v>119.790001</v>
      </c>
      <c r="C36">
        <v>125.360001</v>
      </c>
      <c r="D36">
        <v>119.019997</v>
      </c>
      <c r="E36">
        <v>124.379997</v>
      </c>
      <c r="F36">
        <v>118.381783</v>
      </c>
      <c r="G36">
        <v>139990300</v>
      </c>
      <c r="I36" s="2">
        <f t="shared" si="0"/>
        <v>3.4517251953886774E-2</v>
      </c>
      <c r="J36" s="2">
        <f t="shared" si="1"/>
        <v>3.393489467522124E-2</v>
      </c>
    </row>
    <row r="37" spans="1:10" x14ac:dyDescent="0.45">
      <c r="A37" s="1">
        <v>43739</v>
      </c>
      <c r="B37">
        <v>124.360001</v>
      </c>
      <c r="C37">
        <v>125.769997</v>
      </c>
      <c r="D37">
        <v>116.16999800000001</v>
      </c>
      <c r="E37">
        <v>124.510002</v>
      </c>
      <c r="F37">
        <v>118.505501</v>
      </c>
      <c r="G37">
        <v>151910300</v>
      </c>
      <c r="I37" s="2">
        <f t="shared" si="0"/>
        <v>1.0450763357736648E-3</v>
      </c>
      <c r="J37" s="2">
        <f t="shared" si="1"/>
        <v>1.044530623673975E-3</v>
      </c>
    </row>
    <row r="38" spans="1:10" x14ac:dyDescent="0.45">
      <c r="A38" s="1">
        <v>43770</v>
      </c>
      <c r="B38">
        <v>124.83000199999999</v>
      </c>
      <c r="C38">
        <v>125.139999</v>
      </c>
      <c r="D38">
        <v>118.239998</v>
      </c>
      <c r="E38">
        <v>122.05999799999999</v>
      </c>
      <c r="F38">
        <v>116.915756</v>
      </c>
      <c r="G38">
        <v>125206800</v>
      </c>
      <c r="I38" s="2">
        <f t="shared" si="0"/>
        <v>-1.3414946872381872E-2</v>
      </c>
      <c r="J38" s="2">
        <f t="shared" si="1"/>
        <v>-1.3505740178044163E-2</v>
      </c>
    </row>
    <row r="39" spans="1:10" x14ac:dyDescent="0.45">
      <c r="A39" s="1">
        <v>43800</v>
      </c>
      <c r="B39">
        <v>121.94000200000001</v>
      </c>
      <c r="C39">
        <v>126.599998</v>
      </c>
      <c r="D39">
        <v>120.959999</v>
      </c>
      <c r="E39">
        <v>124.900002</v>
      </c>
      <c r="F39">
        <v>119.63607</v>
      </c>
      <c r="G39">
        <v>137843900</v>
      </c>
      <c r="I39" s="2">
        <f t="shared" si="0"/>
        <v>2.3267300260197521E-2</v>
      </c>
      <c r="J39" s="2">
        <f t="shared" si="1"/>
        <v>2.3000743415979984E-2</v>
      </c>
    </row>
    <row r="40" spans="1:10" x14ac:dyDescent="0.45">
      <c r="A40" s="1">
        <v>43831</v>
      </c>
      <c r="B40">
        <v>124.5</v>
      </c>
      <c r="C40">
        <v>127</v>
      </c>
      <c r="D40">
        <v>121.860001</v>
      </c>
      <c r="E40">
        <v>124.620003</v>
      </c>
      <c r="F40">
        <v>119.367867</v>
      </c>
      <c r="G40">
        <v>154118600</v>
      </c>
      <c r="I40" s="2">
        <f t="shared" si="0"/>
        <v>-2.2418238914067024E-3</v>
      </c>
      <c r="J40" s="2">
        <f t="shared" si="1"/>
        <v>-2.244340540546369E-3</v>
      </c>
    </row>
    <row r="41" spans="1:10" x14ac:dyDescent="0.45">
      <c r="A41" s="1">
        <v>43862</v>
      </c>
      <c r="B41">
        <v>124.660004</v>
      </c>
      <c r="C41">
        <v>128.08999600000001</v>
      </c>
      <c r="D41">
        <v>106.66999800000001</v>
      </c>
      <c r="E41">
        <v>113.230003</v>
      </c>
      <c r="F41">
        <v>109.10227999999999</v>
      </c>
      <c r="G41">
        <v>149843900</v>
      </c>
      <c r="I41" s="2">
        <f t="shared" si="0"/>
        <v>-8.59995847961329E-2</v>
      </c>
      <c r="J41" s="2">
        <f t="shared" si="1"/>
        <v>-8.9924253256900843E-2</v>
      </c>
    </row>
    <row r="42" spans="1:10" x14ac:dyDescent="0.45">
      <c r="A42" s="1">
        <v>43891</v>
      </c>
      <c r="B42">
        <v>113.19000200000001</v>
      </c>
      <c r="C42">
        <v>124.69000200000001</v>
      </c>
      <c r="D42">
        <v>94.339995999999999</v>
      </c>
      <c r="E42">
        <v>110</v>
      </c>
      <c r="F42">
        <v>105.990021</v>
      </c>
      <c r="G42">
        <v>343541300</v>
      </c>
      <c r="I42" s="2">
        <f t="shared" si="0"/>
        <v>-2.8526067466234428E-2</v>
      </c>
      <c r="J42" s="2">
        <f t="shared" si="1"/>
        <v>-2.8940842708094876E-2</v>
      </c>
    </row>
    <row r="43" spans="1:10" x14ac:dyDescent="0.45">
      <c r="A43" s="1">
        <v>43922</v>
      </c>
      <c r="B43">
        <v>107.949997</v>
      </c>
      <c r="C43">
        <v>124.989998</v>
      </c>
      <c r="D43">
        <v>107</v>
      </c>
      <c r="E43">
        <v>117.870003</v>
      </c>
      <c r="F43">
        <v>113.573128</v>
      </c>
      <c r="G43">
        <v>245058600</v>
      </c>
      <c r="I43" s="2">
        <f t="shared" si="0"/>
        <v>7.15454806825635E-2</v>
      </c>
      <c r="J43" s="2">
        <f t="shared" si="1"/>
        <v>6.9101980838035648E-2</v>
      </c>
    </row>
    <row r="44" spans="1:10" x14ac:dyDescent="0.45">
      <c r="A44" s="1">
        <v>43952</v>
      </c>
      <c r="B44">
        <v>117.599998</v>
      </c>
      <c r="C44">
        <v>118.370003</v>
      </c>
      <c r="D44">
        <v>111.25</v>
      </c>
      <c r="E44">
        <v>115.91999800000001</v>
      </c>
      <c r="F44">
        <v>112.43909499999999</v>
      </c>
      <c r="G44">
        <v>157315400</v>
      </c>
      <c r="I44" s="2">
        <f t="shared" si="0"/>
        <v>-9.9850468149472738E-3</v>
      </c>
      <c r="J44" s="2">
        <f t="shared" si="1"/>
        <v>-1.0035231740243148E-2</v>
      </c>
    </row>
    <row r="45" spans="1:10" x14ac:dyDescent="0.45">
      <c r="A45" s="1">
        <v>43983</v>
      </c>
      <c r="B45">
        <v>116</v>
      </c>
      <c r="C45">
        <v>121.82</v>
      </c>
      <c r="D45">
        <v>113.760002</v>
      </c>
      <c r="E45">
        <v>119.57</v>
      </c>
      <c r="F45">
        <v>115.979485</v>
      </c>
      <c r="G45">
        <v>175954500</v>
      </c>
      <c r="I45" s="2">
        <f t="shared" si="0"/>
        <v>3.1487179792758058E-2</v>
      </c>
      <c r="J45" s="2">
        <f t="shared" si="1"/>
        <v>3.1001624748838025E-2</v>
      </c>
    </row>
    <row r="46" spans="1:10" x14ac:dyDescent="0.45">
      <c r="A46" s="1">
        <v>44013</v>
      </c>
      <c r="B46">
        <v>119.650002</v>
      </c>
      <c r="C46">
        <v>132.029999</v>
      </c>
      <c r="D46">
        <v>118.900002</v>
      </c>
      <c r="E46">
        <v>131.11999499999999</v>
      </c>
      <c r="F46">
        <v>127.182655</v>
      </c>
      <c r="G46">
        <v>142767200</v>
      </c>
      <c r="I46" s="2">
        <f t="shared" si="0"/>
        <v>9.6596135083717671E-2</v>
      </c>
      <c r="J46" s="2">
        <f t="shared" si="1"/>
        <v>9.2210959527576492E-2</v>
      </c>
    </row>
    <row r="47" spans="1:10" x14ac:dyDescent="0.45">
      <c r="A47" s="1">
        <v>44044</v>
      </c>
      <c r="B47">
        <v>130.470001</v>
      </c>
      <c r="C47">
        <v>139.69000199999999</v>
      </c>
      <c r="D47">
        <v>130.470001</v>
      </c>
      <c r="E47">
        <v>138.33000200000001</v>
      </c>
      <c r="F47">
        <v>135.02285800000001</v>
      </c>
      <c r="G47">
        <v>121995000</v>
      </c>
      <c r="I47" s="2">
        <f t="shared" si="0"/>
        <v>6.1645221984082843E-2</v>
      </c>
      <c r="J47" s="2">
        <f t="shared" si="1"/>
        <v>5.9819801078935572E-2</v>
      </c>
    </row>
    <row r="48" spans="1:10" x14ac:dyDescent="0.45">
      <c r="A48" s="1">
        <v>44075</v>
      </c>
      <c r="B48">
        <v>137.86000100000001</v>
      </c>
      <c r="C48">
        <v>141.699997</v>
      </c>
      <c r="D48">
        <v>134.699997</v>
      </c>
      <c r="E48">
        <v>138.990005</v>
      </c>
      <c r="F48">
        <v>135.667068</v>
      </c>
      <c r="G48">
        <v>128866100</v>
      </c>
      <c r="I48" s="2">
        <f t="shared" si="0"/>
        <v>4.7711180872795911E-3</v>
      </c>
      <c r="J48" s="2">
        <f t="shared" si="1"/>
        <v>4.7597723768823966E-3</v>
      </c>
    </row>
    <row r="49" spans="1:10" x14ac:dyDescent="0.45">
      <c r="A49" s="1">
        <v>44105</v>
      </c>
      <c r="B49">
        <v>139.58000200000001</v>
      </c>
      <c r="C49">
        <v>145.86999499999999</v>
      </c>
      <c r="D49">
        <v>134.679993</v>
      </c>
      <c r="E49">
        <v>137.10000600000001</v>
      </c>
      <c r="F49">
        <v>133.822281</v>
      </c>
      <c r="G49">
        <v>126549000</v>
      </c>
      <c r="I49" s="2">
        <f t="shared" si="0"/>
        <v>-1.3597898349214654E-2</v>
      </c>
      <c r="J49" s="2">
        <f t="shared" si="1"/>
        <v>-1.3691196506955439E-2</v>
      </c>
    </row>
    <row r="50" spans="1:10" x14ac:dyDescent="0.45">
      <c r="A50" s="1">
        <v>44136</v>
      </c>
      <c r="B50">
        <v>138.509995</v>
      </c>
      <c r="C50">
        <v>146.91999799999999</v>
      </c>
      <c r="D50">
        <v>136.740005</v>
      </c>
      <c r="E50">
        <v>138.86999499999999</v>
      </c>
      <c r="F50">
        <v>136.30259699999999</v>
      </c>
      <c r="G50">
        <v>133952300</v>
      </c>
      <c r="I50" s="2">
        <f t="shared" si="0"/>
        <v>1.8534402354119184E-2</v>
      </c>
      <c r="J50" s="2">
        <f t="shared" si="1"/>
        <v>1.8364733585184929E-2</v>
      </c>
    </row>
    <row r="51" spans="1:10" x14ac:dyDescent="0.45">
      <c r="A51" s="1">
        <v>44166</v>
      </c>
      <c r="B51">
        <v>139.16000399999999</v>
      </c>
      <c r="C51">
        <v>140.070007</v>
      </c>
      <c r="D51">
        <v>134.199997</v>
      </c>
      <c r="E51">
        <v>139.13999899999999</v>
      </c>
      <c r="F51">
        <v>136.56758099999999</v>
      </c>
      <c r="G51">
        <v>144224400</v>
      </c>
      <c r="I51" s="2">
        <f t="shared" si="0"/>
        <v>1.9440862157600325E-3</v>
      </c>
      <c r="J51" s="2">
        <f t="shared" si="1"/>
        <v>1.9421989257932862E-3</v>
      </c>
    </row>
    <row r="52" spans="1:10" x14ac:dyDescent="0.45">
      <c r="A52" s="1">
        <v>44197</v>
      </c>
      <c r="B52">
        <v>139.66000399999999</v>
      </c>
      <c r="C52">
        <v>141.03999300000001</v>
      </c>
      <c r="D52">
        <v>127.44000200000001</v>
      </c>
      <c r="E52">
        <v>128.21000699999999</v>
      </c>
      <c r="F52">
        <v>125.839676</v>
      </c>
      <c r="G52">
        <v>154857200</v>
      </c>
      <c r="I52" s="2">
        <f t="shared" si="0"/>
        <v>-7.8553818713388401E-2</v>
      </c>
      <c r="J52" s="2">
        <f t="shared" si="1"/>
        <v>-8.1810906956412022E-2</v>
      </c>
    </row>
    <row r="53" spans="1:10" x14ac:dyDescent="0.45">
      <c r="A53" s="1">
        <v>44228</v>
      </c>
      <c r="B53">
        <v>129</v>
      </c>
      <c r="C53">
        <v>130.720001</v>
      </c>
      <c r="D53">
        <v>121.82</v>
      </c>
      <c r="E53">
        <v>123.529999</v>
      </c>
      <c r="F53">
        <v>121.977524</v>
      </c>
      <c r="G53">
        <v>150615100</v>
      </c>
      <c r="I53" s="2">
        <f t="shared" si="0"/>
        <v>-3.0691051683890191E-2</v>
      </c>
      <c r="J53" s="2">
        <f t="shared" si="1"/>
        <v>-3.1171885795959146E-2</v>
      </c>
    </row>
    <row r="54" spans="1:10" x14ac:dyDescent="0.45">
      <c r="A54" s="1">
        <v>44256</v>
      </c>
      <c r="B54">
        <v>124.160004</v>
      </c>
      <c r="C54">
        <v>137.60000600000001</v>
      </c>
      <c r="D54">
        <v>121.540001</v>
      </c>
      <c r="E54">
        <v>135.429993</v>
      </c>
      <c r="F54">
        <v>133.72796600000001</v>
      </c>
      <c r="G54">
        <v>206512600</v>
      </c>
      <c r="I54" s="2">
        <f t="shared" si="0"/>
        <v>9.6332845713444692E-2</v>
      </c>
      <c r="J54" s="2">
        <f t="shared" si="1"/>
        <v>9.1970833765325513E-2</v>
      </c>
    </row>
    <row r="55" spans="1:10" x14ac:dyDescent="0.45">
      <c r="A55" s="1">
        <v>44287</v>
      </c>
      <c r="B55">
        <v>135.050003</v>
      </c>
      <c r="C55">
        <v>138.58999600000001</v>
      </c>
      <c r="D55">
        <v>130.28999300000001</v>
      </c>
      <c r="E55">
        <v>133.41999799999999</v>
      </c>
      <c r="F55">
        <v>131.743225</v>
      </c>
      <c r="G55">
        <v>166855600</v>
      </c>
      <c r="I55" s="2">
        <f t="shared" si="0"/>
        <v>-1.4841630059639233E-2</v>
      </c>
      <c r="J55" s="2">
        <f t="shared" si="1"/>
        <v>-1.4952869068693969E-2</v>
      </c>
    </row>
    <row r="56" spans="1:10" x14ac:dyDescent="0.45">
      <c r="A56" s="1">
        <v>44317</v>
      </c>
      <c r="B56">
        <v>134.029999</v>
      </c>
      <c r="C56">
        <v>139.10000600000001</v>
      </c>
      <c r="D56">
        <v>133.36999499999999</v>
      </c>
      <c r="E56">
        <v>134.85000600000001</v>
      </c>
      <c r="F56">
        <v>134.00718699999999</v>
      </c>
      <c r="G56">
        <v>197968800</v>
      </c>
      <c r="I56" s="2">
        <f t="shared" si="0"/>
        <v>1.7184655985155839E-2</v>
      </c>
      <c r="J56" s="2">
        <f t="shared" si="1"/>
        <v>1.7038669891649202E-2</v>
      </c>
    </row>
    <row r="57" spans="1:10" x14ac:dyDescent="0.45">
      <c r="A57" s="1">
        <v>44348</v>
      </c>
      <c r="B57">
        <v>135.78999300000001</v>
      </c>
      <c r="C57">
        <v>136.83999600000001</v>
      </c>
      <c r="D57">
        <v>131.94000199999999</v>
      </c>
      <c r="E57">
        <v>134.929993</v>
      </c>
      <c r="F57">
        <v>134.08667</v>
      </c>
      <c r="G57">
        <v>186291900</v>
      </c>
      <c r="I57" s="2">
        <f t="shared" si="0"/>
        <v>5.9312490456209233E-4</v>
      </c>
      <c r="J57" s="2">
        <f t="shared" si="1"/>
        <v>5.9294907550817833E-4</v>
      </c>
    </row>
    <row r="58" spans="1:10" x14ac:dyDescent="0.45">
      <c r="A58" s="1">
        <v>44378</v>
      </c>
      <c r="B58">
        <v>135.429993</v>
      </c>
      <c r="C58">
        <v>144.53999300000001</v>
      </c>
      <c r="D58">
        <v>134.91999799999999</v>
      </c>
      <c r="E58">
        <v>142.229996</v>
      </c>
      <c r="F58">
        <v>141.341049</v>
      </c>
      <c r="G58">
        <v>152013900</v>
      </c>
      <c r="I58" s="2">
        <f t="shared" si="0"/>
        <v>5.4102163921290636E-2</v>
      </c>
      <c r="J58" s="2">
        <f t="shared" si="1"/>
        <v>5.2689375138383676E-2</v>
      </c>
    </row>
    <row r="59" spans="1:10" x14ac:dyDescent="0.45">
      <c r="A59" s="1">
        <v>44409</v>
      </c>
      <c r="B59">
        <v>141.770004</v>
      </c>
      <c r="C59">
        <v>145.979996</v>
      </c>
      <c r="D59">
        <v>140.800003</v>
      </c>
      <c r="E59">
        <v>142.38999899999999</v>
      </c>
      <c r="F59">
        <v>142.38999899999999</v>
      </c>
      <c r="G59">
        <v>125297000</v>
      </c>
      <c r="I59" s="2">
        <f t="shared" si="0"/>
        <v>7.4214108882126872E-3</v>
      </c>
      <c r="J59" s="2">
        <f t="shared" si="1"/>
        <v>7.3940077150459627E-3</v>
      </c>
    </row>
    <row r="60" spans="1:10" x14ac:dyDescent="0.45">
      <c r="A60" s="1">
        <v>44440</v>
      </c>
      <c r="B60">
        <v>142.33000200000001</v>
      </c>
      <c r="C60">
        <v>147.229996</v>
      </c>
      <c r="D60">
        <v>139.529999</v>
      </c>
      <c r="E60">
        <v>139.800003</v>
      </c>
      <c r="F60">
        <v>139.800003</v>
      </c>
      <c r="G60">
        <v>148059200</v>
      </c>
      <c r="I60" s="2">
        <f t="shared" si="0"/>
        <v>-1.818945163416974E-2</v>
      </c>
      <c r="J60" s="2">
        <f t="shared" si="1"/>
        <v>-1.8356913511000838E-2</v>
      </c>
    </row>
    <row r="61" spans="1:10" x14ac:dyDescent="0.45">
      <c r="A61" s="1">
        <v>44470</v>
      </c>
      <c r="B61">
        <v>139.929993</v>
      </c>
      <c r="C61">
        <v>144.30999800000001</v>
      </c>
      <c r="D61">
        <v>137.60000600000001</v>
      </c>
      <c r="E61">
        <v>144.050003</v>
      </c>
      <c r="F61">
        <v>144.050003</v>
      </c>
      <c r="G61">
        <v>60303200</v>
      </c>
      <c r="I61" s="2">
        <f t="shared" si="0"/>
        <v>3.0400571593693027E-2</v>
      </c>
      <c r="J61" s="2">
        <f t="shared" si="1"/>
        <v>2.9947631097702199E-2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D5D6-62DD-4F25-935A-0308B491BEC4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RHHBY</v>
      </c>
    </row>
    <row r="2" spans="1:13" x14ac:dyDescent="0.45">
      <c r="A2" s="1">
        <v>42675</v>
      </c>
      <c r="B2">
        <v>28.65</v>
      </c>
      <c r="C2">
        <v>30.32</v>
      </c>
      <c r="D2">
        <v>27.059999000000001</v>
      </c>
      <c r="E2">
        <v>27.76</v>
      </c>
      <c r="F2">
        <v>23.589321000000002</v>
      </c>
      <c r="G2">
        <v>24467700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https://query1.finance.yahoo.com/v7/finance/download/RHHBY?period1=1473897600&amp;period2=1634256000&amp;interval=1mo&amp;events=history&amp;includeAdjustedClose=true</v>
      </c>
    </row>
    <row r="3" spans="1:13" x14ac:dyDescent="0.45">
      <c r="A3" s="1">
        <v>42705</v>
      </c>
      <c r="B3">
        <v>27.4</v>
      </c>
      <c r="C3">
        <v>28.75</v>
      </c>
      <c r="D3">
        <v>25.25</v>
      </c>
      <c r="E3">
        <v>28.530000999999999</v>
      </c>
      <c r="F3">
        <v>24.243632999999999</v>
      </c>
      <c r="G3">
        <v>33074600</v>
      </c>
      <c r="I3" s="2">
        <f>F3/F2-1</f>
        <v>2.7737636026064383E-2</v>
      </c>
      <c r="J3" s="2">
        <f>LN(F3/F2)</f>
        <v>2.7359916585871301E-2</v>
      </c>
    </row>
    <row r="4" spans="1:13" x14ac:dyDescent="0.45">
      <c r="A4" s="1">
        <v>42736</v>
      </c>
      <c r="B4">
        <v>28.549999</v>
      </c>
      <c r="C4">
        <v>30.08</v>
      </c>
      <c r="D4">
        <v>28.469999000000001</v>
      </c>
      <c r="E4">
        <v>29.959999</v>
      </c>
      <c r="F4">
        <v>25.458787999999998</v>
      </c>
      <c r="G4">
        <v>26355100</v>
      </c>
      <c r="I4" s="2">
        <f t="shared" ref="I4:I61" si="0">F4/F3-1</f>
        <v>5.0122644572288211E-2</v>
      </c>
      <c r="J4" s="2">
        <f t="shared" ref="J4:J61" si="1">LN(F4/F3)</f>
        <v>4.8906961702894734E-2</v>
      </c>
      <c r="M4" s="5"/>
    </row>
    <row r="5" spans="1:13" x14ac:dyDescent="0.45">
      <c r="A5" s="1">
        <v>42767</v>
      </c>
      <c r="B5">
        <v>30.040001</v>
      </c>
      <c r="C5">
        <v>30.74</v>
      </c>
      <c r="D5">
        <v>29.440000999999999</v>
      </c>
      <c r="E5">
        <v>30.42</v>
      </c>
      <c r="F5">
        <v>25.849678000000001</v>
      </c>
      <c r="G5">
        <v>23735400</v>
      </c>
      <c r="I5" s="2">
        <f t="shared" si="0"/>
        <v>1.5353833811727613E-2</v>
      </c>
      <c r="J5" s="2">
        <f t="shared" si="1"/>
        <v>1.5237156485854138E-2</v>
      </c>
    </row>
    <row r="6" spans="1:13" x14ac:dyDescent="0.45">
      <c r="A6" s="1">
        <v>42795</v>
      </c>
      <c r="B6">
        <v>30.280000999999999</v>
      </c>
      <c r="C6">
        <v>32.619999</v>
      </c>
      <c r="D6">
        <v>30.24</v>
      </c>
      <c r="E6">
        <v>32.029998999999997</v>
      </c>
      <c r="F6">
        <v>27.217789</v>
      </c>
      <c r="G6">
        <v>28509200</v>
      </c>
      <c r="I6" s="2">
        <f t="shared" si="0"/>
        <v>5.2925649596099467E-2</v>
      </c>
      <c r="J6" s="2">
        <f t="shared" si="1"/>
        <v>5.1572622488118496E-2</v>
      </c>
    </row>
    <row r="7" spans="1:13" x14ac:dyDescent="0.45">
      <c r="A7" s="1">
        <v>42826</v>
      </c>
      <c r="B7">
        <v>32.060001</v>
      </c>
      <c r="C7">
        <v>36.82</v>
      </c>
      <c r="D7">
        <v>31.41</v>
      </c>
      <c r="E7">
        <v>32.700001</v>
      </c>
      <c r="F7">
        <v>28.689093</v>
      </c>
      <c r="G7">
        <v>18873900</v>
      </c>
      <c r="I7" s="2">
        <f t="shared" si="0"/>
        <v>5.4056705340760791E-2</v>
      </c>
      <c r="J7" s="2">
        <f t="shared" si="1"/>
        <v>5.2646248805544443E-2</v>
      </c>
    </row>
    <row r="8" spans="1:13" x14ac:dyDescent="0.45">
      <c r="A8" s="1">
        <v>42856</v>
      </c>
      <c r="B8">
        <v>32.770000000000003</v>
      </c>
      <c r="C8">
        <v>34.669998</v>
      </c>
      <c r="D8">
        <v>32.709999000000003</v>
      </c>
      <c r="E8">
        <v>34.380001</v>
      </c>
      <c r="F8">
        <v>30.163027</v>
      </c>
      <c r="G8">
        <v>18700000</v>
      </c>
      <c r="I8" s="2">
        <f t="shared" si="0"/>
        <v>5.1376110077791637E-2</v>
      </c>
      <c r="J8" s="2">
        <f t="shared" si="1"/>
        <v>5.0099887134211187E-2</v>
      </c>
    </row>
    <row r="9" spans="1:13" x14ac:dyDescent="0.45">
      <c r="A9" s="1">
        <v>42887</v>
      </c>
      <c r="B9">
        <v>34.189999</v>
      </c>
      <c r="C9">
        <v>34.43</v>
      </c>
      <c r="D9">
        <v>31.59</v>
      </c>
      <c r="E9">
        <v>31.799999</v>
      </c>
      <c r="F9">
        <v>27.899483</v>
      </c>
      <c r="G9">
        <v>57510200</v>
      </c>
      <c r="I9" s="2">
        <f t="shared" si="0"/>
        <v>-7.5043661897726599E-2</v>
      </c>
      <c r="J9" s="2">
        <f t="shared" si="1"/>
        <v>-7.8008744635360075E-2</v>
      </c>
    </row>
    <row r="10" spans="1:13" x14ac:dyDescent="0.45">
      <c r="A10" s="1">
        <v>42917</v>
      </c>
      <c r="B10">
        <v>31.950001</v>
      </c>
      <c r="C10">
        <v>32.299999</v>
      </c>
      <c r="D10">
        <v>30.700001</v>
      </c>
      <c r="E10">
        <v>31.700001</v>
      </c>
      <c r="F10">
        <v>27.81175</v>
      </c>
      <c r="G10">
        <v>35082000</v>
      </c>
      <c r="I10" s="2">
        <f t="shared" si="0"/>
        <v>-3.144610242419188E-3</v>
      </c>
      <c r="J10" s="2">
        <f t="shared" si="1"/>
        <v>-3.1495649189517676E-3</v>
      </c>
    </row>
    <row r="11" spans="1:13" x14ac:dyDescent="0.45">
      <c r="A11" s="1">
        <v>42948</v>
      </c>
      <c r="B11">
        <v>31.889999</v>
      </c>
      <c r="C11">
        <v>32.049999</v>
      </c>
      <c r="D11">
        <v>31.17</v>
      </c>
      <c r="E11">
        <v>31.75</v>
      </c>
      <c r="F11">
        <v>27.855618</v>
      </c>
      <c r="G11">
        <v>14292600</v>
      </c>
      <c r="I11" s="2">
        <f t="shared" si="0"/>
        <v>1.5773189389376441E-3</v>
      </c>
      <c r="J11" s="2">
        <f t="shared" si="1"/>
        <v>1.5760762779635899E-3</v>
      </c>
    </row>
    <row r="12" spans="1:13" x14ac:dyDescent="0.45">
      <c r="A12" s="1">
        <v>42979</v>
      </c>
      <c r="B12">
        <v>31.76</v>
      </c>
      <c r="C12">
        <v>32.310001</v>
      </c>
      <c r="D12">
        <v>31.4</v>
      </c>
      <c r="E12">
        <v>32</v>
      </c>
      <c r="F12">
        <v>28.074950999999999</v>
      </c>
      <c r="G12">
        <v>23004600</v>
      </c>
      <c r="I12" s="2">
        <f t="shared" si="0"/>
        <v>7.8739233141407183E-3</v>
      </c>
      <c r="J12" s="2">
        <f t="shared" si="1"/>
        <v>7.8430857492706816E-3</v>
      </c>
    </row>
    <row r="13" spans="1:13" x14ac:dyDescent="0.45">
      <c r="A13" s="1">
        <v>43009</v>
      </c>
      <c r="B13">
        <v>32.040000999999997</v>
      </c>
      <c r="C13">
        <v>32.150002000000001</v>
      </c>
      <c r="D13">
        <v>28.549999</v>
      </c>
      <c r="E13">
        <v>28.92</v>
      </c>
      <c r="F13">
        <v>25.372736</v>
      </c>
      <c r="G13">
        <v>42161600</v>
      </c>
      <c r="I13" s="2">
        <f t="shared" si="0"/>
        <v>-9.6250034416800911E-2</v>
      </c>
      <c r="J13" s="2">
        <f t="shared" si="1"/>
        <v>-0.10120254359137734</v>
      </c>
    </row>
    <row r="14" spans="1:13" x14ac:dyDescent="0.45">
      <c r="A14" s="1">
        <v>43040</v>
      </c>
      <c r="B14">
        <v>28.790001</v>
      </c>
      <c r="C14">
        <v>31.98</v>
      </c>
      <c r="D14">
        <v>28.48</v>
      </c>
      <c r="E14">
        <v>31.58</v>
      </c>
      <c r="F14">
        <v>27.706467</v>
      </c>
      <c r="G14">
        <v>35161900</v>
      </c>
      <c r="I14" s="2">
        <f t="shared" si="0"/>
        <v>9.1977901003660101E-2</v>
      </c>
      <c r="J14" s="2">
        <f t="shared" si="1"/>
        <v>8.799063994180345E-2</v>
      </c>
    </row>
    <row r="15" spans="1:13" x14ac:dyDescent="0.45">
      <c r="A15" s="1">
        <v>43070</v>
      </c>
      <c r="B15">
        <v>31.540001</v>
      </c>
      <c r="C15">
        <v>31.959999</v>
      </c>
      <c r="D15">
        <v>30.1</v>
      </c>
      <c r="E15">
        <v>31.58</v>
      </c>
      <c r="F15">
        <v>27.706467</v>
      </c>
      <c r="G15">
        <v>34966500</v>
      </c>
      <c r="I15" s="2">
        <f t="shared" si="0"/>
        <v>0</v>
      </c>
      <c r="J15" s="2">
        <f t="shared" si="1"/>
        <v>0</v>
      </c>
    </row>
    <row r="16" spans="1:13" x14ac:dyDescent="0.45">
      <c r="A16" s="1">
        <v>43101</v>
      </c>
      <c r="B16">
        <v>31.700001</v>
      </c>
      <c r="C16">
        <v>32.419998</v>
      </c>
      <c r="D16">
        <v>30.280000999999999</v>
      </c>
      <c r="E16">
        <v>31</v>
      </c>
      <c r="F16">
        <v>27.197609</v>
      </c>
      <c r="G16">
        <v>47535100</v>
      </c>
      <c r="I16" s="2">
        <f t="shared" si="0"/>
        <v>-1.836603706997364E-2</v>
      </c>
      <c r="J16" s="2">
        <f t="shared" si="1"/>
        <v>-1.8536786622019862E-2</v>
      </c>
      <c r="M16" s="4"/>
    </row>
    <row r="17" spans="1:13" x14ac:dyDescent="0.45">
      <c r="A17" s="1">
        <v>43132</v>
      </c>
      <c r="B17">
        <v>30.200001</v>
      </c>
      <c r="C17">
        <v>30.58</v>
      </c>
      <c r="D17">
        <v>28.51</v>
      </c>
      <c r="E17">
        <v>28.91</v>
      </c>
      <c r="F17">
        <v>25.363966000000001</v>
      </c>
      <c r="G17">
        <v>37700100</v>
      </c>
      <c r="I17" s="2">
        <f t="shared" si="0"/>
        <v>-6.7419272039685452E-2</v>
      </c>
      <c r="J17" s="2">
        <f t="shared" si="1"/>
        <v>-6.9799559672054576E-2</v>
      </c>
      <c r="M17" s="4"/>
    </row>
    <row r="18" spans="1:13" x14ac:dyDescent="0.45">
      <c r="A18" s="1">
        <v>43160</v>
      </c>
      <c r="B18">
        <v>28.91</v>
      </c>
      <c r="C18">
        <v>30.52</v>
      </c>
      <c r="D18">
        <v>27.700001</v>
      </c>
      <c r="E18">
        <v>28.629999000000002</v>
      </c>
      <c r="F18">
        <v>25.118307000000001</v>
      </c>
      <c r="G18">
        <v>50720900</v>
      </c>
      <c r="I18" s="2">
        <f t="shared" si="0"/>
        <v>-9.6853544118454815E-3</v>
      </c>
      <c r="J18" s="2">
        <f t="shared" si="1"/>
        <v>-9.7325625223762674E-3</v>
      </c>
    </row>
    <row r="19" spans="1:13" x14ac:dyDescent="0.45">
      <c r="A19" s="1">
        <v>43191</v>
      </c>
      <c r="B19">
        <v>28.65</v>
      </c>
      <c r="C19">
        <v>28.66</v>
      </c>
      <c r="D19">
        <v>27.5</v>
      </c>
      <c r="E19">
        <v>27.799999</v>
      </c>
      <c r="F19">
        <v>25.3186</v>
      </c>
      <c r="G19">
        <v>40467500</v>
      </c>
      <c r="I19" s="2">
        <f t="shared" si="0"/>
        <v>7.9739848708750838E-3</v>
      </c>
      <c r="J19" s="2">
        <f t="shared" si="1"/>
        <v>7.9423606562815351E-3</v>
      </c>
    </row>
    <row r="20" spans="1:13" x14ac:dyDescent="0.45">
      <c r="A20" s="1">
        <v>43221</v>
      </c>
      <c r="B20">
        <v>27.67</v>
      </c>
      <c r="C20">
        <v>28.469999000000001</v>
      </c>
      <c r="D20">
        <v>26.709999</v>
      </c>
      <c r="E20">
        <v>26.809999000000001</v>
      </c>
      <c r="F20">
        <v>24.416967</v>
      </c>
      <c r="G20">
        <v>31471400</v>
      </c>
      <c r="I20" s="2">
        <f t="shared" si="0"/>
        <v>-3.5611487207033554E-2</v>
      </c>
      <c r="J20" s="2">
        <f t="shared" si="1"/>
        <v>-3.6261043993503043E-2</v>
      </c>
    </row>
    <row r="21" spans="1:13" x14ac:dyDescent="0.45">
      <c r="A21" s="1">
        <v>43252</v>
      </c>
      <c r="B21">
        <v>27.379999000000002</v>
      </c>
      <c r="C21">
        <v>27.799999</v>
      </c>
      <c r="D21">
        <v>26.299999</v>
      </c>
      <c r="E21">
        <v>27.629999000000002</v>
      </c>
      <c r="F21">
        <v>25.163775999999999</v>
      </c>
      <c r="G21">
        <v>25459800</v>
      </c>
      <c r="I21" s="2">
        <f t="shared" si="0"/>
        <v>3.058565791566159E-2</v>
      </c>
      <c r="J21" s="2">
        <f t="shared" si="1"/>
        <v>3.0127240567980121E-2</v>
      </c>
    </row>
    <row r="22" spans="1:13" x14ac:dyDescent="0.45">
      <c r="A22" s="1">
        <v>43282</v>
      </c>
      <c r="B22">
        <v>27.5</v>
      </c>
      <c r="C22">
        <v>30.77</v>
      </c>
      <c r="D22">
        <v>27.389999</v>
      </c>
      <c r="E22">
        <v>30.67</v>
      </c>
      <c r="F22">
        <v>27.932428000000002</v>
      </c>
      <c r="G22">
        <v>31089500</v>
      </c>
      <c r="I22" s="2">
        <f t="shared" si="0"/>
        <v>0.11002529985960785</v>
      </c>
      <c r="J22" s="2">
        <f t="shared" si="1"/>
        <v>0.10438280773080727</v>
      </c>
    </row>
    <row r="23" spans="1:13" x14ac:dyDescent="0.45">
      <c r="A23" s="1">
        <v>43313</v>
      </c>
      <c r="B23">
        <v>30.620000999999998</v>
      </c>
      <c r="C23">
        <v>31.190000999999999</v>
      </c>
      <c r="D23">
        <v>29.690000999999999</v>
      </c>
      <c r="E23">
        <v>30.959999</v>
      </c>
      <c r="F23">
        <v>28.196542999999998</v>
      </c>
      <c r="G23">
        <v>22699700</v>
      </c>
      <c r="I23" s="2">
        <f t="shared" si="0"/>
        <v>9.4554973881968429E-3</v>
      </c>
      <c r="J23" s="2">
        <f t="shared" si="1"/>
        <v>9.4110739834797983E-3</v>
      </c>
    </row>
    <row r="24" spans="1:13" x14ac:dyDescent="0.45">
      <c r="A24" s="1">
        <v>43344</v>
      </c>
      <c r="B24">
        <v>30.67</v>
      </c>
      <c r="C24">
        <v>31.07</v>
      </c>
      <c r="D24">
        <v>30.16</v>
      </c>
      <c r="E24">
        <v>30.16</v>
      </c>
      <c r="F24">
        <v>27.467950999999999</v>
      </c>
      <c r="G24">
        <v>12212000</v>
      </c>
      <c r="I24" s="2">
        <f t="shared" si="0"/>
        <v>-2.5839763406457328E-2</v>
      </c>
      <c r="J24" s="2">
        <f t="shared" si="1"/>
        <v>-2.6179474914129565E-2</v>
      </c>
      <c r="M24" s="4"/>
    </row>
    <row r="25" spans="1:13" x14ac:dyDescent="0.45">
      <c r="A25" s="1">
        <v>43374</v>
      </c>
      <c r="B25">
        <v>30.33</v>
      </c>
      <c r="C25">
        <v>31.030000999999999</v>
      </c>
      <c r="D25">
        <v>28.74</v>
      </c>
      <c r="E25">
        <v>30.360001</v>
      </c>
      <c r="F25">
        <v>27.650100999999999</v>
      </c>
      <c r="G25">
        <v>30854600</v>
      </c>
      <c r="I25" s="2">
        <f t="shared" si="0"/>
        <v>6.6313646766007484E-3</v>
      </c>
      <c r="J25" s="2">
        <f t="shared" si="1"/>
        <v>6.6094739017125686E-3</v>
      </c>
      <c r="M25" s="4"/>
    </row>
    <row r="26" spans="1:13" x14ac:dyDescent="0.45">
      <c r="A26" s="1">
        <v>43405</v>
      </c>
      <c r="B26">
        <v>30.74</v>
      </c>
      <c r="C26">
        <v>32.5</v>
      </c>
      <c r="D26">
        <v>29.82</v>
      </c>
      <c r="E26">
        <v>32.43</v>
      </c>
      <c r="F26">
        <v>29.535336000000001</v>
      </c>
      <c r="G26">
        <v>21268800</v>
      </c>
      <c r="I26" s="2">
        <f t="shared" si="0"/>
        <v>6.8181848594332406E-2</v>
      </c>
      <c r="J26" s="2">
        <f t="shared" si="1"/>
        <v>6.5957996263086932E-2</v>
      </c>
    </row>
    <row r="27" spans="1:13" x14ac:dyDescent="0.45">
      <c r="A27" s="1">
        <v>43435</v>
      </c>
      <c r="B27">
        <v>32.470001000000003</v>
      </c>
      <c r="C27">
        <v>32.580002</v>
      </c>
      <c r="D27">
        <v>29.450001</v>
      </c>
      <c r="E27">
        <v>31.08</v>
      </c>
      <c r="F27">
        <v>28.305834000000001</v>
      </c>
      <c r="G27">
        <v>33232400</v>
      </c>
      <c r="I27" s="2">
        <f t="shared" si="0"/>
        <v>-4.162817040578104E-2</v>
      </c>
      <c r="J27" s="2">
        <f t="shared" si="1"/>
        <v>-4.2519445214230317E-2</v>
      </c>
    </row>
    <row r="28" spans="1:13" x14ac:dyDescent="0.45">
      <c r="A28" s="1">
        <v>43466</v>
      </c>
      <c r="B28">
        <v>30.25</v>
      </c>
      <c r="C28">
        <v>33.310001</v>
      </c>
      <c r="D28">
        <v>30.25</v>
      </c>
      <c r="E28">
        <v>33.299999</v>
      </c>
      <c r="F28">
        <v>30.327677000000001</v>
      </c>
      <c r="G28">
        <v>33373600</v>
      </c>
      <c r="I28" s="2">
        <f t="shared" si="0"/>
        <v>7.142849067792878E-2</v>
      </c>
      <c r="J28" s="2">
        <f t="shared" si="1"/>
        <v>6.8992796119682134E-2</v>
      </c>
    </row>
    <row r="29" spans="1:13" x14ac:dyDescent="0.45">
      <c r="A29" s="1">
        <v>43497</v>
      </c>
      <c r="B29">
        <v>32.860000999999997</v>
      </c>
      <c r="C29">
        <v>34.979999999999997</v>
      </c>
      <c r="D29">
        <v>32.840000000000003</v>
      </c>
      <c r="E29">
        <v>34.650002000000001</v>
      </c>
      <c r="F29">
        <v>31.557178</v>
      </c>
      <c r="G29">
        <v>26919100</v>
      </c>
      <c r="I29" s="2">
        <f t="shared" si="0"/>
        <v>4.0540559700632528E-2</v>
      </c>
      <c r="J29" s="2">
        <f t="shared" si="1"/>
        <v>3.9740347063108826E-2</v>
      </c>
    </row>
    <row r="30" spans="1:13" x14ac:dyDescent="0.45">
      <c r="A30" s="1">
        <v>43525</v>
      </c>
      <c r="B30">
        <v>34.770000000000003</v>
      </c>
      <c r="C30">
        <v>34.909999999999997</v>
      </c>
      <c r="D30">
        <v>33.099997999999999</v>
      </c>
      <c r="E30">
        <v>34.389999000000003</v>
      </c>
      <c r="F30">
        <v>31.320387</v>
      </c>
      <c r="G30">
        <v>18334700</v>
      </c>
      <c r="I30" s="2">
        <f t="shared" si="0"/>
        <v>-7.5035543418996431E-3</v>
      </c>
      <c r="J30" s="2">
        <f t="shared" si="1"/>
        <v>-7.5318476281105301E-3</v>
      </c>
    </row>
    <row r="31" spans="1:13" x14ac:dyDescent="0.45">
      <c r="A31" s="1">
        <v>43556</v>
      </c>
      <c r="B31">
        <v>34.560001</v>
      </c>
      <c r="C31">
        <v>34.57</v>
      </c>
      <c r="D31">
        <v>32.18</v>
      </c>
      <c r="E31">
        <v>33.060001</v>
      </c>
      <c r="F31">
        <v>31.085775000000002</v>
      </c>
      <c r="G31">
        <v>20199100</v>
      </c>
      <c r="I31" s="2">
        <f t="shared" si="0"/>
        <v>-7.4907120400523608E-3</v>
      </c>
      <c r="J31" s="2">
        <f t="shared" si="1"/>
        <v>-7.5189083185357875E-3</v>
      </c>
    </row>
    <row r="32" spans="1:13" x14ac:dyDescent="0.45">
      <c r="A32" s="1">
        <v>43586</v>
      </c>
      <c r="B32">
        <v>33.060001</v>
      </c>
      <c r="C32">
        <v>34.080002</v>
      </c>
      <c r="D32">
        <v>31.809999000000001</v>
      </c>
      <c r="E32">
        <v>32.880001</v>
      </c>
      <c r="F32">
        <v>30.916526999999999</v>
      </c>
      <c r="G32">
        <v>23550800</v>
      </c>
      <c r="I32" s="2">
        <f t="shared" si="0"/>
        <v>-5.4445481896463477E-3</v>
      </c>
      <c r="J32" s="2">
        <f t="shared" si="1"/>
        <v>-5.4594237605518599E-3</v>
      </c>
    </row>
    <row r="33" spans="1:10" x14ac:dyDescent="0.45">
      <c r="A33" s="1">
        <v>43617</v>
      </c>
      <c r="B33">
        <v>33.040000999999997</v>
      </c>
      <c r="C33">
        <v>35.900002000000001</v>
      </c>
      <c r="D33">
        <v>32.279998999999997</v>
      </c>
      <c r="E33">
        <v>35.099997999999999</v>
      </c>
      <c r="F33">
        <v>33.003956000000002</v>
      </c>
      <c r="G33">
        <v>28996000</v>
      </c>
      <c r="I33" s="2">
        <f t="shared" si="0"/>
        <v>6.7518224152409045E-2</v>
      </c>
      <c r="J33" s="2">
        <f t="shared" si="1"/>
        <v>6.5336537780456352E-2</v>
      </c>
    </row>
    <row r="34" spans="1:10" x14ac:dyDescent="0.45">
      <c r="A34" s="1">
        <v>43647</v>
      </c>
      <c r="B34">
        <v>35.450001</v>
      </c>
      <c r="C34">
        <v>35.689999</v>
      </c>
      <c r="D34">
        <v>33.139999000000003</v>
      </c>
      <c r="E34">
        <v>33.549999</v>
      </c>
      <c r="F34">
        <v>31.546513000000001</v>
      </c>
      <c r="G34">
        <v>20545700</v>
      </c>
      <c r="I34" s="2">
        <f t="shared" si="0"/>
        <v>-4.4159645589153085E-2</v>
      </c>
      <c r="J34" s="2">
        <f t="shared" si="1"/>
        <v>-4.5164373169761581E-2</v>
      </c>
    </row>
    <row r="35" spans="1:10" x14ac:dyDescent="0.45">
      <c r="A35" s="1">
        <v>43678</v>
      </c>
      <c r="B35">
        <v>33.299999</v>
      </c>
      <c r="C35">
        <v>35.330002</v>
      </c>
      <c r="D35">
        <v>33.299999</v>
      </c>
      <c r="E35">
        <v>34.18</v>
      </c>
      <c r="F35">
        <v>32.138893000000003</v>
      </c>
      <c r="G35">
        <v>19157400</v>
      </c>
      <c r="I35" s="2">
        <f t="shared" si="0"/>
        <v>1.8777986651012712E-2</v>
      </c>
      <c r="J35" s="2">
        <f t="shared" si="1"/>
        <v>1.860385675487532E-2</v>
      </c>
    </row>
    <row r="36" spans="1:10" x14ac:dyDescent="0.45">
      <c r="A36" s="1">
        <v>43709</v>
      </c>
      <c r="B36">
        <v>34.139999000000003</v>
      </c>
      <c r="C36">
        <v>36.560001</v>
      </c>
      <c r="D36">
        <v>33.759998000000003</v>
      </c>
      <c r="E36">
        <v>36.450001</v>
      </c>
      <c r="F36">
        <v>34.273338000000003</v>
      </c>
      <c r="G36">
        <v>28810200</v>
      </c>
      <c r="I36" s="2">
        <f t="shared" si="0"/>
        <v>6.6413146215085872E-2</v>
      </c>
      <c r="J36" s="2">
        <f t="shared" si="1"/>
        <v>6.4300817464934545E-2</v>
      </c>
    </row>
    <row r="37" spans="1:10" x14ac:dyDescent="0.45">
      <c r="A37" s="1">
        <v>43739</v>
      </c>
      <c r="B37">
        <v>36.169998</v>
      </c>
      <c r="C37">
        <v>37.669998</v>
      </c>
      <c r="D37">
        <v>35.119999</v>
      </c>
      <c r="E37">
        <v>37.619999</v>
      </c>
      <c r="F37">
        <v>35.373469999999998</v>
      </c>
      <c r="G37">
        <v>37558300</v>
      </c>
      <c r="I37" s="2">
        <f t="shared" si="0"/>
        <v>3.2098770186901326E-2</v>
      </c>
      <c r="J37" s="2">
        <f t="shared" si="1"/>
        <v>3.1594370025143086E-2</v>
      </c>
    </row>
    <row r="38" spans="1:10" x14ac:dyDescent="0.45">
      <c r="A38" s="1">
        <v>43770</v>
      </c>
      <c r="B38">
        <v>37.57</v>
      </c>
      <c r="C38">
        <v>38.869999</v>
      </c>
      <c r="D38">
        <v>36.970001000000003</v>
      </c>
      <c r="E38">
        <v>38.57</v>
      </c>
      <c r="F38">
        <v>36.266739000000001</v>
      </c>
      <c r="G38">
        <v>24082100</v>
      </c>
      <c r="I38" s="2">
        <f t="shared" si="0"/>
        <v>2.5252512688181294E-2</v>
      </c>
      <c r="J38" s="2">
        <f t="shared" si="1"/>
        <v>2.4938936092374662E-2</v>
      </c>
    </row>
    <row r="39" spans="1:10" x14ac:dyDescent="0.45">
      <c r="A39" s="1">
        <v>43800</v>
      </c>
      <c r="B39">
        <v>38.490001999999997</v>
      </c>
      <c r="C39">
        <v>40.810001</v>
      </c>
      <c r="D39">
        <v>37.869999</v>
      </c>
      <c r="E39">
        <v>40.659999999999997</v>
      </c>
      <c r="F39">
        <v>38.231929999999998</v>
      </c>
      <c r="G39">
        <v>25775500</v>
      </c>
      <c r="I39" s="2">
        <f t="shared" si="0"/>
        <v>5.4187143762773893E-2</v>
      </c>
      <c r="J39" s="2">
        <f t="shared" si="1"/>
        <v>5.2769990110171042E-2</v>
      </c>
    </row>
    <row r="40" spans="1:10" x14ac:dyDescent="0.45">
      <c r="A40" s="1">
        <v>43831</v>
      </c>
      <c r="B40">
        <v>40.650002000000001</v>
      </c>
      <c r="C40">
        <v>44.209999000000003</v>
      </c>
      <c r="D40">
        <v>40.360000999999997</v>
      </c>
      <c r="E40">
        <v>41.799999</v>
      </c>
      <c r="F40">
        <v>39.303856000000003</v>
      </c>
      <c r="G40">
        <v>25772100</v>
      </c>
      <c r="I40" s="2">
        <f t="shared" si="0"/>
        <v>2.803745455696327E-2</v>
      </c>
      <c r="J40" s="2">
        <f t="shared" si="1"/>
        <v>2.76516007631901E-2</v>
      </c>
    </row>
    <row r="41" spans="1:10" x14ac:dyDescent="0.45">
      <c r="A41" s="1">
        <v>43862</v>
      </c>
      <c r="B41">
        <v>41.830002</v>
      </c>
      <c r="C41">
        <v>44.77</v>
      </c>
      <c r="D41">
        <v>39.580002</v>
      </c>
      <c r="E41">
        <v>39.889999000000003</v>
      </c>
      <c r="F41">
        <v>37.507914999999997</v>
      </c>
      <c r="G41">
        <v>28594300</v>
      </c>
      <c r="I41" s="2">
        <f t="shared" si="0"/>
        <v>-4.5693760937858263E-2</v>
      </c>
      <c r="J41" s="2">
        <f t="shared" si="1"/>
        <v>-4.677065373880232E-2</v>
      </c>
    </row>
    <row r="42" spans="1:10" x14ac:dyDescent="0.45">
      <c r="A42" s="1">
        <v>43891</v>
      </c>
      <c r="B42">
        <v>41.049999</v>
      </c>
      <c r="C42">
        <v>43.720001000000003</v>
      </c>
      <c r="D42">
        <v>35.040000999999997</v>
      </c>
      <c r="E42">
        <v>40.57</v>
      </c>
      <c r="F42">
        <v>38.147308000000002</v>
      </c>
      <c r="G42">
        <v>109590100</v>
      </c>
      <c r="I42" s="2">
        <f t="shared" si="0"/>
        <v>1.7046881971445327E-2</v>
      </c>
      <c r="J42" s="2">
        <f t="shared" si="1"/>
        <v>1.6903214304268461E-2</v>
      </c>
    </row>
    <row r="43" spans="1:10" x14ac:dyDescent="0.45">
      <c r="A43" s="1">
        <v>43922</v>
      </c>
      <c r="B43">
        <v>40.759998000000003</v>
      </c>
      <c r="C43">
        <v>46</v>
      </c>
      <c r="D43">
        <v>39.159999999999997</v>
      </c>
      <c r="E43">
        <v>43.470001000000003</v>
      </c>
      <c r="F43">
        <v>42.160983999999999</v>
      </c>
      <c r="G43">
        <v>61474100</v>
      </c>
      <c r="I43" s="2">
        <f t="shared" si="0"/>
        <v>0.10521518320506384</v>
      </c>
      <c r="J43" s="2">
        <f t="shared" si="1"/>
        <v>0.1000400519433202</v>
      </c>
    </row>
    <row r="44" spans="1:10" x14ac:dyDescent="0.45">
      <c r="A44" s="1">
        <v>43952</v>
      </c>
      <c r="B44">
        <v>43.290000999999997</v>
      </c>
      <c r="C44">
        <v>45.830002</v>
      </c>
      <c r="D44">
        <v>42.509998000000003</v>
      </c>
      <c r="E44">
        <v>43.349997999999999</v>
      </c>
      <c r="F44">
        <v>42.044593999999996</v>
      </c>
      <c r="G44">
        <v>34323500</v>
      </c>
      <c r="I44" s="2">
        <f t="shared" si="0"/>
        <v>-2.760609192612784E-3</v>
      </c>
      <c r="J44" s="2">
        <f t="shared" si="1"/>
        <v>-2.7644267015554734E-3</v>
      </c>
    </row>
    <row r="45" spans="1:10" x14ac:dyDescent="0.45">
      <c r="A45" s="1">
        <v>43983</v>
      </c>
      <c r="B45">
        <v>43.470001000000003</v>
      </c>
      <c r="C45">
        <v>45.209999000000003</v>
      </c>
      <c r="D45">
        <v>42.450001</v>
      </c>
      <c r="E45">
        <v>43.380001</v>
      </c>
      <c r="F45">
        <v>42.073695999999998</v>
      </c>
      <c r="G45">
        <v>42836300</v>
      </c>
      <c r="I45" s="2">
        <f t="shared" si="0"/>
        <v>6.921698423345557E-4</v>
      </c>
      <c r="J45" s="2">
        <f t="shared" si="1"/>
        <v>6.9193040327119877E-4</v>
      </c>
    </row>
    <row r="46" spans="1:10" x14ac:dyDescent="0.45">
      <c r="A46" s="1">
        <v>44013</v>
      </c>
      <c r="B46">
        <v>43.869999</v>
      </c>
      <c r="C46">
        <v>46.630001</v>
      </c>
      <c r="D46">
        <v>42.709999000000003</v>
      </c>
      <c r="E46">
        <v>43.099997999999999</v>
      </c>
      <c r="F46">
        <v>41.802123999999999</v>
      </c>
      <c r="G46">
        <v>22111100</v>
      </c>
      <c r="I46" s="2">
        <f t="shared" si="0"/>
        <v>-6.4546741983400047E-3</v>
      </c>
      <c r="J46" s="2">
        <f t="shared" si="1"/>
        <v>-6.4755956840181882E-3</v>
      </c>
    </row>
    <row r="47" spans="1:10" x14ac:dyDescent="0.45">
      <c r="A47" s="1">
        <v>44044</v>
      </c>
      <c r="B47">
        <v>43.919998</v>
      </c>
      <c r="C47">
        <v>44.630001</v>
      </c>
      <c r="D47">
        <v>42.130001</v>
      </c>
      <c r="E47">
        <v>43.700001</v>
      </c>
      <c r="F47">
        <v>42.384059999999998</v>
      </c>
      <c r="G47">
        <v>18074800</v>
      </c>
      <c r="I47" s="2">
        <f t="shared" si="0"/>
        <v>1.3921206491804172E-2</v>
      </c>
      <c r="J47" s="2">
        <f t="shared" si="1"/>
        <v>1.3825196520368148E-2</v>
      </c>
    </row>
    <row r="48" spans="1:10" x14ac:dyDescent="0.45">
      <c r="A48" s="1">
        <v>44075</v>
      </c>
      <c r="B48">
        <v>43.830002</v>
      </c>
      <c r="C48">
        <v>47.150002000000001</v>
      </c>
      <c r="D48">
        <v>42.66</v>
      </c>
      <c r="E48">
        <v>42.810001</v>
      </c>
      <c r="F48">
        <v>41.520859000000002</v>
      </c>
      <c r="G48">
        <v>19849600</v>
      </c>
      <c r="I48" s="2">
        <f t="shared" si="0"/>
        <v>-2.0366170678316253E-2</v>
      </c>
      <c r="J48" s="2">
        <f t="shared" si="1"/>
        <v>-2.0576420688965653E-2</v>
      </c>
    </row>
    <row r="49" spans="1:10" x14ac:dyDescent="0.45">
      <c r="A49" s="1">
        <v>44105</v>
      </c>
      <c r="B49">
        <v>43.080002</v>
      </c>
      <c r="C49">
        <v>44.27</v>
      </c>
      <c r="D49">
        <v>39.720001000000003</v>
      </c>
      <c r="E49">
        <v>39.990001999999997</v>
      </c>
      <c r="F49">
        <v>38.785778000000001</v>
      </c>
      <c r="G49">
        <v>20486900</v>
      </c>
      <c r="I49" s="2">
        <f t="shared" si="0"/>
        <v>-6.5872457022143949E-2</v>
      </c>
      <c r="J49" s="2">
        <f t="shared" si="1"/>
        <v>-6.8142294425359115E-2</v>
      </c>
    </row>
    <row r="50" spans="1:10" x14ac:dyDescent="0.45">
      <c r="A50" s="1">
        <v>44136</v>
      </c>
      <c r="B50">
        <v>40.840000000000003</v>
      </c>
      <c r="C50">
        <v>44.880001</v>
      </c>
      <c r="D50">
        <v>40.740001999999997</v>
      </c>
      <c r="E50">
        <v>40.82</v>
      </c>
      <c r="F50">
        <v>39.590781999999997</v>
      </c>
      <c r="G50">
        <v>31036300</v>
      </c>
      <c r="I50" s="2">
        <f t="shared" si="0"/>
        <v>2.0755133492487809E-2</v>
      </c>
      <c r="J50" s="2">
        <f t="shared" si="1"/>
        <v>2.0542680342778886E-2</v>
      </c>
    </row>
    <row r="51" spans="1:10" x14ac:dyDescent="0.45">
      <c r="A51" s="1">
        <v>44166</v>
      </c>
      <c r="B51">
        <v>41.200001</v>
      </c>
      <c r="C51">
        <v>44</v>
      </c>
      <c r="D51">
        <v>41.200001</v>
      </c>
      <c r="E51">
        <v>43.84</v>
      </c>
      <c r="F51">
        <v>42.519840000000002</v>
      </c>
      <c r="G51">
        <v>35641900</v>
      </c>
      <c r="I51" s="2">
        <f t="shared" si="0"/>
        <v>7.3983332786909939E-2</v>
      </c>
      <c r="J51" s="2">
        <f t="shared" si="1"/>
        <v>7.1374477145873E-2</v>
      </c>
    </row>
    <row r="52" spans="1:10" x14ac:dyDescent="0.45">
      <c r="A52" s="1">
        <v>44197</v>
      </c>
      <c r="B52">
        <v>43.98</v>
      </c>
      <c r="C52">
        <v>45.799999</v>
      </c>
      <c r="D52">
        <v>42.139999000000003</v>
      </c>
      <c r="E52">
        <v>43.41</v>
      </c>
      <c r="F52">
        <v>42.102791000000003</v>
      </c>
      <c r="G52">
        <v>48597300</v>
      </c>
      <c r="I52" s="2">
        <f t="shared" si="0"/>
        <v>-9.8083388836834873E-3</v>
      </c>
      <c r="J52" s="2">
        <f t="shared" si="1"/>
        <v>-9.8567575038108167E-3</v>
      </c>
    </row>
    <row r="53" spans="1:10" x14ac:dyDescent="0.45">
      <c r="A53" s="1">
        <v>44228</v>
      </c>
      <c r="B53">
        <v>43.759998000000003</v>
      </c>
      <c r="C53">
        <v>44.049999</v>
      </c>
      <c r="D53">
        <v>40.279998999999997</v>
      </c>
      <c r="E53">
        <v>41.099997999999999</v>
      </c>
      <c r="F53">
        <v>39.862349999999999</v>
      </c>
      <c r="G53">
        <v>36867400</v>
      </c>
      <c r="I53" s="2">
        <f t="shared" si="0"/>
        <v>-5.3213598119896677E-2</v>
      </c>
      <c r="J53" s="2">
        <f t="shared" si="1"/>
        <v>-5.4681763633760434E-2</v>
      </c>
    </row>
    <row r="54" spans="1:10" x14ac:dyDescent="0.45">
      <c r="A54" s="1">
        <v>44256</v>
      </c>
      <c r="B54">
        <v>40.759998000000003</v>
      </c>
      <c r="C54">
        <v>42.720001000000003</v>
      </c>
      <c r="D54">
        <v>39.799999</v>
      </c>
      <c r="E54">
        <v>40.560001</v>
      </c>
      <c r="F54">
        <v>39.338614999999997</v>
      </c>
      <c r="G54">
        <v>42386400</v>
      </c>
      <c r="I54" s="2">
        <f t="shared" si="0"/>
        <v>-1.3138588166528131E-2</v>
      </c>
      <c r="J54" s="2">
        <f t="shared" si="1"/>
        <v>-1.3225662950141525E-2</v>
      </c>
    </row>
    <row r="55" spans="1:10" x14ac:dyDescent="0.45">
      <c r="A55" s="1">
        <v>44287</v>
      </c>
      <c r="B55">
        <v>40.5</v>
      </c>
      <c r="C55">
        <v>43.349997999999999</v>
      </c>
      <c r="D55">
        <v>40.400002000000001</v>
      </c>
      <c r="E55">
        <v>40.709999000000003</v>
      </c>
      <c r="F55">
        <v>40.709999000000003</v>
      </c>
      <c r="G55">
        <v>25869900</v>
      </c>
      <c r="I55" s="2">
        <f t="shared" si="0"/>
        <v>3.486101379013995E-2</v>
      </c>
      <c r="J55" s="2">
        <f t="shared" si="1"/>
        <v>3.4267131507032804E-2</v>
      </c>
    </row>
    <row r="56" spans="1:10" x14ac:dyDescent="0.45">
      <c r="A56" s="1">
        <v>44317</v>
      </c>
      <c r="B56">
        <v>41.290000999999997</v>
      </c>
      <c r="C56">
        <v>45</v>
      </c>
      <c r="D56">
        <v>40.599997999999999</v>
      </c>
      <c r="E56">
        <v>43.759998000000003</v>
      </c>
      <c r="F56">
        <v>43.759998000000003</v>
      </c>
      <c r="G56">
        <v>26059700</v>
      </c>
      <c r="I56" s="2">
        <f t="shared" si="0"/>
        <v>7.4920144311474868E-2</v>
      </c>
      <c r="J56" s="2">
        <f t="shared" si="1"/>
        <v>7.2246374458987572E-2</v>
      </c>
    </row>
    <row r="57" spans="1:10" x14ac:dyDescent="0.45">
      <c r="A57" s="1">
        <v>44348</v>
      </c>
      <c r="B57">
        <v>43.889999000000003</v>
      </c>
      <c r="C57">
        <v>48.380001</v>
      </c>
      <c r="D57">
        <v>43.110000999999997</v>
      </c>
      <c r="E57">
        <v>46.990001999999997</v>
      </c>
      <c r="F57">
        <v>46.990001999999997</v>
      </c>
      <c r="G57">
        <v>30201100</v>
      </c>
      <c r="I57" s="2">
        <f t="shared" si="0"/>
        <v>7.381179496397583E-2</v>
      </c>
      <c r="J57" s="2">
        <f t="shared" si="1"/>
        <v>7.1214743267084962E-2</v>
      </c>
    </row>
    <row r="58" spans="1:10" x14ac:dyDescent="0.45">
      <c r="A58" s="1">
        <v>44378</v>
      </c>
      <c r="B58">
        <v>47.290000999999997</v>
      </c>
      <c r="C58">
        <v>48.790000999999997</v>
      </c>
      <c r="D58">
        <v>46.290000999999997</v>
      </c>
      <c r="E58">
        <v>48.259998000000003</v>
      </c>
      <c r="F58">
        <v>48.259998000000003</v>
      </c>
      <c r="G58">
        <v>18805300</v>
      </c>
      <c r="I58" s="2">
        <f t="shared" si="0"/>
        <v>2.7026940752205242E-2</v>
      </c>
      <c r="J58" s="2">
        <f t="shared" si="1"/>
        <v>2.666816307772606E-2</v>
      </c>
    </row>
    <row r="59" spans="1:10" x14ac:dyDescent="0.45">
      <c r="A59" s="1">
        <v>44409</v>
      </c>
      <c r="B59">
        <v>48.400002000000001</v>
      </c>
      <c r="C59">
        <v>51.049999</v>
      </c>
      <c r="D59">
        <v>48.040000999999997</v>
      </c>
      <c r="E59">
        <v>50.220001000000003</v>
      </c>
      <c r="F59">
        <v>50.220001000000003</v>
      </c>
      <c r="G59">
        <v>22525100</v>
      </c>
      <c r="I59" s="2">
        <f t="shared" si="0"/>
        <v>4.0613408230974146E-2</v>
      </c>
      <c r="J59" s="2">
        <f t="shared" si="1"/>
        <v>3.981035488712751E-2</v>
      </c>
    </row>
    <row r="60" spans="1:10" x14ac:dyDescent="0.45">
      <c r="A60" s="1">
        <v>44440</v>
      </c>
      <c r="B60">
        <v>50.299999</v>
      </c>
      <c r="C60">
        <v>50.389999000000003</v>
      </c>
      <c r="D60">
        <v>44.59</v>
      </c>
      <c r="E60">
        <v>45.470001000000003</v>
      </c>
      <c r="F60">
        <v>45.470001000000003</v>
      </c>
      <c r="G60">
        <v>23226900</v>
      </c>
      <c r="I60" s="2">
        <f t="shared" si="0"/>
        <v>-9.4583829259581198E-2</v>
      </c>
      <c r="J60" s="2">
        <f t="shared" si="1"/>
        <v>-9.9360583812382705E-2</v>
      </c>
    </row>
    <row r="61" spans="1:10" x14ac:dyDescent="0.45">
      <c r="A61" s="1">
        <v>44470</v>
      </c>
      <c r="B61">
        <v>46.110000999999997</v>
      </c>
      <c r="C61">
        <v>49.919998</v>
      </c>
      <c r="D61">
        <v>45.950001</v>
      </c>
      <c r="E61">
        <v>48.25</v>
      </c>
      <c r="F61">
        <v>48.25</v>
      </c>
      <c r="G61">
        <v>10241700</v>
      </c>
      <c r="I61" s="2">
        <f t="shared" si="0"/>
        <v>6.113918933056528E-2</v>
      </c>
      <c r="J61" s="2">
        <f t="shared" si="1"/>
        <v>5.9343037955553291E-2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7622-14BD-4CCD-9C2D-DDDDE6A95244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TCEHY</v>
      </c>
    </row>
    <row r="2" spans="1:13" x14ac:dyDescent="0.45">
      <c r="A2" s="1">
        <v>42675</v>
      </c>
      <c r="B2">
        <v>26.74</v>
      </c>
      <c r="C2">
        <v>26.82</v>
      </c>
      <c r="D2">
        <v>24.4</v>
      </c>
      <c r="E2">
        <v>24.940000999999999</v>
      </c>
      <c r="F2">
        <v>24.627659000000001</v>
      </c>
      <c r="G2">
        <v>22170400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https://query1.finance.yahoo.com/v7/finance/download/TCEHY?period1=1473897600&amp;period2=1634256000&amp;interval=1mo&amp;events=history&amp;includeAdjustedClose=true</v>
      </c>
    </row>
    <row r="3" spans="1:13" x14ac:dyDescent="0.45">
      <c r="A3" s="1">
        <v>42705</v>
      </c>
      <c r="B3">
        <v>25.01</v>
      </c>
      <c r="C3">
        <v>25.07</v>
      </c>
      <c r="D3">
        <v>23</v>
      </c>
      <c r="E3">
        <v>24.219999000000001</v>
      </c>
      <c r="F3">
        <v>23.916674</v>
      </c>
      <c r="G3">
        <v>19476800</v>
      </c>
      <c r="I3" s="2">
        <f>F3/F2-1</f>
        <v>-2.8869370003864359E-2</v>
      </c>
      <c r="J3" s="2">
        <f>LN(F3/F2)</f>
        <v>-2.9294288332413525E-2</v>
      </c>
    </row>
    <row r="4" spans="1:13" x14ac:dyDescent="0.45">
      <c r="A4" s="1">
        <v>42736</v>
      </c>
      <c r="B4">
        <v>24.35</v>
      </c>
      <c r="C4">
        <v>26.559999000000001</v>
      </c>
      <c r="D4">
        <v>24.25</v>
      </c>
      <c r="E4">
        <v>26.190000999999999</v>
      </c>
      <c r="F4">
        <v>25.862003000000001</v>
      </c>
      <c r="G4">
        <v>15886200</v>
      </c>
      <c r="I4" s="2">
        <f t="shared" ref="I4:I61" si="0">F4/F3-1</f>
        <v>8.1337772969602762E-2</v>
      </c>
      <c r="J4" s="2">
        <f t="shared" ref="J4:J61" si="1">LN(F4/F3)</f>
        <v>7.819895328217967E-2</v>
      </c>
      <c r="M4" s="5"/>
    </row>
    <row r="5" spans="1:13" x14ac:dyDescent="0.45">
      <c r="A5" s="1">
        <v>42767</v>
      </c>
      <c r="B5">
        <v>26.799999</v>
      </c>
      <c r="C5">
        <v>27.809999000000001</v>
      </c>
      <c r="D5">
        <v>26.030000999999999</v>
      </c>
      <c r="E5">
        <v>26.559999000000001</v>
      </c>
      <c r="F5">
        <v>26.227368999999999</v>
      </c>
      <c r="G5">
        <v>11654500</v>
      </c>
      <c r="I5" s="2">
        <f t="shared" si="0"/>
        <v>1.4127521367931051E-2</v>
      </c>
      <c r="J5" s="2">
        <f t="shared" si="1"/>
        <v>1.4028657979655999E-2</v>
      </c>
    </row>
    <row r="6" spans="1:13" x14ac:dyDescent="0.45">
      <c r="A6" s="1">
        <v>42795</v>
      </c>
      <c r="B6">
        <v>26.93</v>
      </c>
      <c r="C6">
        <v>29.629999000000002</v>
      </c>
      <c r="D6">
        <v>26.469999000000001</v>
      </c>
      <c r="E6">
        <v>28.860001</v>
      </c>
      <c r="F6">
        <v>28.498566</v>
      </c>
      <c r="G6">
        <v>22203500</v>
      </c>
      <c r="I6" s="2">
        <f t="shared" si="0"/>
        <v>8.6596448160698225E-2</v>
      </c>
      <c r="J6" s="2">
        <f t="shared" si="1"/>
        <v>8.3050286365630901E-2</v>
      </c>
    </row>
    <row r="7" spans="1:13" x14ac:dyDescent="0.45">
      <c r="A7" s="1">
        <v>42826</v>
      </c>
      <c r="B7">
        <v>29.030000999999999</v>
      </c>
      <c r="C7">
        <v>31.65</v>
      </c>
      <c r="D7">
        <v>28.860001</v>
      </c>
      <c r="E7">
        <v>31.35</v>
      </c>
      <c r="F7">
        <v>30.957380000000001</v>
      </c>
      <c r="G7">
        <v>16157500</v>
      </c>
      <c r="I7" s="2">
        <f t="shared" si="0"/>
        <v>8.6278516610274414E-2</v>
      </c>
      <c r="J7" s="2">
        <f t="shared" si="1"/>
        <v>8.2757649598354965E-2</v>
      </c>
    </row>
    <row r="8" spans="1:13" x14ac:dyDescent="0.45">
      <c r="A8" s="1">
        <v>42856</v>
      </c>
      <c r="B8">
        <v>31.41</v>
      </c>
      <c r="C8">
        <v>36.090000000000003</v>
      </c>
      <c r="D8">
        <v>31.1</v>
      </c>
      <c r="E8">
        <v>34.450001</v>
      </c>
      <c r="F8">
        <v>34.018559000000003</v>
      </c>
      <c r="G8">
        <v>37826600</v>
      </c>
      <c r="I8" s="2">
        <f t="shared" si="0"/>
        <v>9.8883658759236104E-2</v>
      </c>
      <c r="J8" s="2">
        <f t="shared" si="1"/>
        <v>9.4294808816207998E-2</v>
      </c>
    </row>
    <row r="9" spans="1:13" x14ac:dyDescent="0.45">
      <c r="A9" s="1">
        <v>42887</v>
      </c>
      <c r="B9">
        <v>34.720001000000003</v>
      </c>
      <c r="C9">
        <v>37.07</v>
      </c>
      <c r="D9">
        <v>33.650002000000001</v>
      </c>
      <c r="E9">
        <v>35.959999000000003</v>
      </c>
      <c r="F9">
        <v>35.593353</v>
      </c>
      <c r="G9">
        <v>49095900</v>
      </c>
      <c r="I9" s="2">
        <f t="shared" si="0"/>
        <v>4.6292201853699755E-2</v>
      </c>
      <c r="J9" s="2">
        <f t="shared" si="1"/>
        <v>4.5252678307893861E-2</v>
      </c>
    </row>
    <row r="10" spans="1:13" x14ac:dyDescent="0.45">
      <c r="A10" s="1">
        <v>42917</v>
      </c>
      <c r="B10">
        <v>36.049999</v>
      </c>
      <c r="C10">
        <v>40.220001000000003</v>
      </c>
      <c r="D10">
        <v>34.259998000000003</v>
      </c>
      <c r="E10">
        <v>39.959999000000003</v>
      </c>
      <c r="F10">
        <v>39.552570000000003</v>
      </c>
      <c r="G10">
        <v>32850300</v>
      </c>
      <c r="I10" s="2">
        <f t="shared" si="0"/>
        <v>0.11123472969798609</v>
      </c>
      <c r="J10" s="2">
        <f t="shared" si="1"/>
        <v>0.105471766197443</v>
      </c>
    </row>
    <row r="11" spans="1:13" x14ac:dyDescent="0.45">
      <c r="A11" s="1">
        <v>42948</v>
      </c>
      <c r="B11">
        <v>40.200001</v>
      </c>
      <c r="C11">
        <v>43.900002000000001</v>
      </c>
      <c r="D11">
        <v>38.639999000000003</v>
      </c>
      <c r="E11">
        <v>42.330002</v>
      </c>
      <c r="F11">
        <v>41.898411000000003</v>
      </c>
      <c r="G11">
        <v>51095000</v>
      </c>
      <c r="I11" s="2">
        <f t="shared" si="0"/>
        <v>5.9309445631472224E-2</v>
      </c>
      <c r="J11" s="2">
        <f t="shared" si="1"/>
        <v>5.7617229442138894E-2</v>
      </c>
    </row>
    <row r="12" spans="1:13" x14ac:dyDescent="0.45">
      <c r="A12" s="1">
        <v>42979</v>
      </c>
      <c r="B12">
        <v>41.869999</v>
      </c>
      <c r="C12">
        <v>44.709999000000003</v>
      </c>
      <c r="D12">
        <v>40.759998000000003</v>
      </c>
      <c r="E12">
        <v>43.919998</v>
      </c>
      <c r="F12">
        <v>43.472191000000002</v>
      </c>
      <c r="G12">
        <v>34792000</v>
      </c>
      <c r="I12" s="2">
        <f t="shared" si="0"/>
        <v>3.7561806341533943E-2</v>
      </c>
      <c r="J12" s="2">
        <f t="shared" si="1"/>
        <v>3.6873543725734821E-2</v>
      </c>
    </row>
    <row r="13" spans="1:13" x14ac:dyDescent="0.45">
      <c r="A13" s="1">
        <v>43009</v>
      </c>
      <c r="B13">
        <v>44.080002</v>
      </c>
      <c r="C13">
        <v>45.799999</v>
      </c>
      <c r="D13">
        <v>44.009998000000003</v>
      </c>
      <c r="E13">
        <v>45.049999</v>
      </c>
      <c r="F13">
        <v>44.590674999999997</v>
      </c>
      <c r="G13">
        <v>34899100</v>
      </c>
      <c r="I13" s="2">
        <f t="shared" si="0"/>
        <v>2.5728723909958839E-2</v>
      </c>
      <c r="J13" s="2">
        <f t="shared" si="1"/>
        <v>2.5403310141086155E-2</v>
      </c>
    </row>
    <row r="14" spans="1:13" x14ac:dyDescent="0.45">
      <c r="A14" s="1">
        <v>43040</v>
      </c>
      <c r="B14">
        <v>46.25</v>
      </c>
      <c r="C14">
        <v>56.049999</v>
      </c>
      <c r="D14">
        <v>46.02</v>
      </c>
      <c r="E14">
        <v>51.18</v>
      </c>
      <c r="F14">
        <v>50.658172999999998</v>
      </c>
      <c r="G14">
        <v>64892300</v>
      </c>
      <c r="I14" s="2">
        <f t="shared" si="0"/>
        <v>0.13607100587734999</v>
      </c>
      <c r="J14" s="2">
        <f t="shared" si="1"/>
        <v>0.12757582351931621</v>
      </c>
    </row>
    <row r="15" spans="1:13" x14ac:dyDescent="0.45">
      <c r="A15" s="1">
        <v>43070</v>
      </c>
      <c r="B15">
        <v>49.290000999999997</v>
      </c>
      <c r="C15">
        <v>52.400002000000001</v>
      </c>
      <c r="D15">
        <v>46.790000999999997</v>
      </c>
      <c r="E15">
        <v>51.919998</v>
      </c>
      <c r="F15">
        <v>51.390628999999997</v>
      </c>
      <c r="G15">
        <v>64818900</v>
      </c>
      <c r="I15" s="2">
        <f t="shared" si="0"/>
        <v>1.4458792266353493E-2</v>
      </c>
      <c r="J15" s="2">
        <f t="shared" si="1"/>
        <v>1.4355260697164885E-2</v>
      </c>
    </row>
    <row r="16" spans="1:13" x14ac:dyDescent="0.45">
      <c r="A16" s="1">
        <v>43101</v>
      </c>
      <c r="B16">
        <v>53.77</v>
      </c>
      <c r="C16">
        <v>61</v>
      </c>
      <c r="D16">
        <v>52.990001999999997</v>
      </c>
      <c r="E16">
        <v>59.169998</v>
      </c>
      <c r="F16">
        <v>58.566707999999998</v>
      </c>
      <c r="G16">
        <v>65959300</v>
      </c>
      <c r="I16" s="2">
        <f t="shared" si="0"/>
        <v>0.13963789001298266</v>
      </c>
      <c r="J16" s="2">
        <f t="shared" si="1"/>
        <v>0.13071057160853719</v>
      </c>
      <c r="M16" s="4"/>
    </row>
    <row r="17" spans="1:13" x14ac:dyDescent="0.45">
      <c r="A17" s="1">
        <v>43132</v>
      </c>
      <c r="B17">
        <v>58.240001999999997</v>
      </c>
      <c r="C17">
        <v>59.439999</v>
      </c>
      <c r="D17">
        <v>49.830002</v>
      </c>
      <c r="E17">
        <v>54.889999000000003</v>
      </c>
      <c r="F17">
        <v>54.330348999999998</v>
      </c>
      <c r="G17">
        <v>85152400</v>
      </c>
      <c r="I17" s="2">
        <f t="shared" si="0"/>
        <v>-7.2333910248122524E-2</v>
      </c>
      <c r="J17" s="2">
        <f t="shared" si="1"/>
        <v>-7.5083428023351925E-2</v>
      </c>
      <c r="M17" s="4"/>
    </row>
    <row r="18" spans="1:13" x14ac:dyDescent="0.45">
      <c r="A18" s="1">
        <v>43160</v>
      </c>
      <c r="B18">
        <v>56.779998999999997</v>
      </c>
      <c r="C18">
        <v>60</v>
      </c>
      <c r="D18">
        <v>51.59</v>
      </c>
      <c r="E18">
        <v>53.290000999999997</v>
      </c>
      <c r="F18">
        <v>52.746662000000001</v>
      </c>
      <c r="G18">
        <v>112021300</v>
      </c>
      <c r="I18" s="2">
        <f t="shared" si="0"/>
        <v>-2.9149214557778746E-2</v>
      </c>
      <c r="J18" s="2">
        <f t="shared" si="1"/>
        <v>-2.9582493516692555E-2</v>
      </c>
    </row>
    <row r="19" spans="1:13" x14ac:dyDescent="0.45">
      <c r="A19" s="1">
        <v>43191</v>
      </c>
      <c r="B19">
        <v>52.919998</v>
      </c>
      <c r="C19">
        <v>53.700001</v>
      </c>
      <c r="D19">
        <v>48.509998000000003</v>
      </c>
      <c r="E19">
        <v>49.130001</v>
      </c>
      <c r="F19">
        <v>48.629078</v>
      </c>
      <c r="G19">
        <v>86013700</v>
      </c>
      <c r="I19" s="2">
        <f t="shared" si="0"/>
        <v>-7.80634042776015E-2</v>
      </c>
      <c r="J19" s="2">
        <f t="shared" si="1"/>
        <v>-8.1278825987148834E-2</v>
      </c>
    </row>
    <row r="20" spans="1:13" x14ac:dyDescent="0.45">
      <c r="A20" s="1">
        <v>43221</v>
      </c>
      <c r="B20">
        <v>49.080002</v>
      </c>
      <c r="C20">
        <v>54.360000999999997</v>
      </c>
      <c r="D20">
        <v>47.880001</v>
      </c>
      <c r="E20">
        <v>51.07</v>
      </c>
      <c r="F20">
        <v>50.549294000000003</v>
      </c>
      <c r="G20">
        <v>95507400</v>
      </c>
      <c r="I20" s="2">
        <f t="shared" si="0"/>
        <v>3.9486991713065356E-2</v>
      </c>
      <c r="J20" s="2">
        <f t="shared" si="1"/>
        <v>3.8727314253084892E-2</v>
      </c>
    </row>
    <row r="21" spans="1:13" x14ac:dyDescent="0.45">
      <c r="A21" s="1">
        <v>43252</v>
      </c>
      <c r="B21">
        <v>51.740001999999997</v>
      </c>
      <c r="C21">
        <v>54.84</v>
      </c>
      <c r="D21">
        <v>47.610000999999997</v>
      </c>
      <c r="E21">
        <v>50.25</v>
      </c>
      <c r="F21">
        <v>49.841419000000002</v>
      </c>
      <c r="G21">
        <v>99628300</v>
      </c>
      <c r="I21" s="2">
        <f t="shared" si="0"/>
        <v>-1.4003657499153221E-2</v>
      </c>
      <c r="J21" s="2">
        <f t="shared" si="1"/>
        <v>-1.4102633817571472E-2</v>
      </c>
    </row>
    <row r="22" spans="1:13" x14ac:dyDescent="0.45">
      <c r="A22" s="1">
        <v>43282</v>
      </c>
      <c r="B22">
        <v>49.349997999999999</v>
      </c>
      <c r="C22">
        <v>50.990001999999997</v>
      </c>
      <c r="D22">
        <v>45.259998000000003</v>
      </c>
      <c r="E22">
        <v>45.700001</v>
      </c>
      <c r="F22">
        <v>45.328415</v>
      </c>
      <c r="G22">
        <v>81914700</v>
      </c>
      <c r="I22" s="2">
        <f t="shared" si="0"/>
        <v>-9.054726150553627E-2</v>
      </c>
      <c r="J22" s="2">
        <f t="shared" si="1"/>
        <v>-9.4912246646317089E-2</v>
      </c>
    </row>
    <row r="23" spans="1:13" x14ac:dyDescent="0.45">
      <c r="A23" s="1">
        <v>43313</v>
      </c>
      <c r="B23">
        <v>45.23</v>
      </c>
      <c r="C23">
        <v>47.880001</v>
      </c>
      <c r="D23">
        <v>39.799999</v>
      </c>
      <c r="E23">
        <v>43.139999000000003</v>
      </c>
      <c r="F23">
        <v>42.789234</v>
      </c>
      <c r="G23">
        <v>178036700</v>
      </c>
      <c r="I23" s="2">
        <f t="shared" si="0"/>
        <v>-5.6017423066745176E-2</v>
      </c>
      <c r="J23" s="2">
        <f t="shared" si="1"/>
        <v>-5.7647569645463456E-2</v>
      </c>
    </row>
    <row r="24" spans="1:13" x14ac:dyDescent="0.45">
      <c r="A24" s="1">
        <v>43344</v>
      </c>
      <c r="B24">
        <v>42.630001</v>
      </c>
      <c r="C24">
        <v>43.23</v>
      </c>
      <c r="D24">
        <v>38.549999</v>
      </c>
      <c r="E24">
        <v>40.840000000000003</v>
      </c>
      <c r="F24">
        <v>40.507930999999999</v>
      </c>
      <c r="G24">
        <v>108538000</v>
      </c>
      <c r="I24" s="2">
        <f t="shared" si="0"/>
        <v>-5.3314882897880334E-2</v>
      </c>
      <c r="J24" s="2">
        <f t="shared" si="1"/>
        <v>-5.4788746788315308E-2</v>
      </c>
      <c r="M24" s="4"/>
    </row>
    <row r="25" spans="1:13" x14ac:dyDescent="0.45">
      <c r="A25" s="1">
        <v>43374</v>
      </c>
      <c r="B25">
        <v>41.040000999999997</v>
      </c>
      <c r="C25">
        <v>41.360000999999997</v>
      </c>
      <c r="D25">
        <v>31.540001</v>
      </c>
      <c r="E25">
        <v>34.330002</v>
      </c>
      <c r="F25">
        <v>34.050868999999999</v>
      </c>
      <c r="G25">
        <v>146363200</v>
      </c>
      <c r="I25" s="2">
        <f t="shared" si="0"/>
        <v>-0.15940241430745994</v>
      </c>
      <c r="J25" s="2">
        <f t="shared" si="1"/>
        <v>-0.17364222853927566</v>
      </c>
      <c r="M25" s="4"/>
    </row>
    <row r="26" spans="1:13" x14ac:dyDescent="0.45">
      <c r="A26" s="1">
        <v>43405</v>
      </c>
      <c r="B26">
        <v>35.689999</v>
      </c>
      <c r="C26">
        <v>41.099997999999999</v>
      </c>
      <c r="D26">
        <v>33.400002000000001</v>
      </c>
      <c r="E26">
        <v>40.080002</v>
      </c>
      <c r="F26">
        <v>39.754111999999999</v>
      </c>
      <c r="G26">
        <v>116918800</v>
      </c>
      <c r="I26" s="2">
        <f t="shared" si="0"/>
        <v>0.16749184873960199</v>
      </c>
      <c r="J26" s="2">
        <f t="shared" si="1"/>
        <v>0.15485772872892098</v>
      </c>
    </row>
    <row r="27" spans="1:13" x14ac:dyDescent="0.45">
      <c r="A27" s="1">
        <v>43435</v>
      </c>
      <c r="B27">
        <v>42.389999000000003</v>
      </c>
      <c r="C27">
        <v>42.639999000000003</v>
      </c>
      <c r="D27">
        <v>37.369999</v>
      </c>
      <c r="E27">
        <v>39.470001000000003</v>
      </c>
      <c r="F27">
        <v>39.149070999999999</v>
      </c>
      <c r="G27">
        <v>96166000</v>
      </c>
      <c r="I27" s="2">
        <f t="shared" si="0"/>
        <v>-1.5219582819508082E-2</v>
      </c>
      <c r="J27" s="2">
        <f t="shared" si="1"/>
        <v>-1.5336589382215755E-2</v>
      </c>
    </row>
    <row r="28" spans="1:13" x14ac:dyDescent="0.45">
      <c r="A28" s="1">
        <v>43466</v>
      </c>
      <c r="B28">
        <v>38.869999</v>
      </c>
      <c r="C28">
        <v>44.880001</v>
      </c>
      <c r="D28">
        <v>38.169998</v>
      </c>
      <c r="E28">
        <v>44.610000999999997</v>
      </c>
      <c r="F28">
        <v>44.250607000000002</v>
      </c>
      <c r="G28">
        <v>86007000</v>
      </c>
      <c r="I28" s="2">
        <f t="shared" si="0"/>
        <v>0.13031052512076213</v>
      </c>
      <c r="J28" s="2">
        <f t="shared" si="1"/>
        <v>0.12249239596519737</v>
      </c>
    </row>
    <row r="29" spans="1:13" x14ac:dyDescent="0.45">
      <c r="A29" s="1">
        <v>43497</v>
      </c>
      <c r="B29">
        <v>44.299999</v>
      </c>
      <c r="C29">
        <v>45.849997999999999</v>
      </c>
      <c r="D29">
        <v>40.599997999999999</v>
      </c>
      <c r="E29">
        <v>42.810001</v>
      </c>
      <c r="F29">
        <v>42.465111</v>
      </c>
      <c r="G29">
        <v>60301500</v>
      </c>
      <c r="I29" s="2">
        <f t="shared" si="0"/>
        <v>-4.0349638593658255E-2</v>
      </c>
      <c r="J29" s="2">
        <f t="shared" si="1"/>
        <v>-4.1186267728078645E-2</v>
      </c>
    </row>
    <row r="30" spans="1:13" x14ac:dyDescent="0.45">
      <c r="A30" s="1">
        <v>43525</v>
      </c>
      <c r="B30">
        <v>42.950001</v>
      </c>
      <c r="C30">
        <v>47.490001999999997</v>
      </c>
      <c r="D30">
        <v>42.43</v>
      </c>
      <c r="E30">
        <v>45.98</v>
      </c>
      <c r="F30">
        <v>45.609569999999998</v>
      </c>
      <c r="G30">
        <v>72421900</v>
      </c>
      <c r="I30" s="2">
        <f t="shared" si="0"/>
        <v>7.4048057945733436E-2</v>
      </c>
      <c r="J30" s="2">
        <f t="shared" si="1"/>
        <v>7.1434741776196686E-2</v>
      </c>
    </row>
    <row r="31" spans="1:13" x14ac:dyDescent="0.45">
      <c r="A31" s="1">
        <v>43556</v>
      </c>
      <c r="B31">
        <v>46.41</v>
      </c>
      <c r="C31">
        <v>51.240001999999997</v>
      </c>
      <c r="D31">
        <v>46.41</v>
      </c>
      <c r="E31">
        <v>49.240001999999997</v>
      </c>
      <c r="F31">
        <v>48.843311</v>
      </c>
      <c r="G31">
        <v>59836600</v>
      </c>
      <c r="I31" s="2">
        <f t="shared" si="0"/>
        <v>7.0900493032493017E-2</v>
      </c>
      <c r="J31" s="2">
        <f t="shared" si="1"/>
        <v>6.8499876815372576E-2</v>
      </c>
    </row>
    <row r="32" spans="1:13" x14ac:dyDescent="0.45">
      <c r="A32" s="1">
        <v>43586</v>
      </c>
      <c r="B32">
        <v>49.310001</v>
      </c>
      <c r="C32">
        <v>50.07</v>
      </c>
      <c r="D32">
        <v>40.849997999999999</v>
      </c>
      <c r="E32">
        <v>41.759998000000003</v>
      </c>
      <c r="F32">
        <v>41.423565000000004</v>
      </c>
      <c r="G32">
        <v>98845800</v>
      </c>
      <c r="I32" s="2">
        <f t="shared" si="0"/>
        <v>-0.15190915292372376</v>
      </c>
      <c r="J32" s="2">
        <f t="shared" si="1"/>
        <v>-0.16476751794217345</v>
      </c>
    </row>
    <row r="33" spans="1:10" x14ac:dyDescent="0.45">
      <c r="A33" s="1">
        <v>43617</v>
      </c>
      <c r="B33">
        <v>42.759998000000003</v>
      </c>
      <c r="C33">
        <v>45.720001000000003</v>
      </c>
      <c r="D33">
        <v>41.509998000000003</v>
      </c>
      <c r="E33">
        <v>45.259998000000003</v>
      </c>
      <c r="F33">
        <v>45.018245999999998</v>
      </c>
      <c r="G33">
        <v>61035700</v>
      </c>
      <c r="I33" s="2">
        <f t="shared" si="0"/>
        <v>8.6778648819820114E-2</v>
      </c>
      <c r="J33" s="2">
        <f t="shared" si="1"/>
        <v>8.3217952462294895E-2</v>
      </c>
    </row>
    <row r="34" spans="1:10" x14ac:dyDescent="0.45">
      <c r="A34" s="1">
        <v>43647</v>
      </c>
      <c r="B34">
        <v>46.630001</v>
      </c>
      <c r="C34">
        <v>47.75</v>
      </c>
      <c r="D34">
        <v>44.509998000000003</v>
      </c>
      <c r="E34">
        <v>46.5</v>
      </c>
      <c r="F34">
        <v>46.251621</v>
      </c>
      <c r="G34">
        <v>47924500</v>
      </c>
      <c r="I34" s="2">
        <f t="shared" si="0"/>
        <v>2.7397224671969811E-2</v>
      </c>
      <c r="J34" s="2">
        <f t="shared" si="1"/>
        <v>2.702863773530266E-2</v>
      </c>
    </row>
    <row r="35" spans="1:10" x14ac:dyDescent="0.45">
      <c r="A35" s="1">
        <v>43678</v>
      </c>
      <c r="B35">
        <v>47.16</v>
      </c>
      <c r="C35">
        <v>47.529998999999997</v>
      </c>
      <c r="D35">
        <v>40.349997999999999</v>
      </c>
      <c r="E35">
        <v>41.27</v>
      </c>
      <c r="F35">
        <v>41.049560999999997</v>
      </c>
      <c r="G35">
        <v>96719400</v>
      </c>
      <c r="I35" s="2">
        <f t="shared" si="0"/>
        <v>-0.11247303094522898</v>
      </c>
      <c r="J35" s="2">
        <f t="shared" si="1"/>
        <v>-0.11931637042691437</v>
      </c>
    </row>
    <row r="36" spans="1:10" x14ac:dyDescent="0.45">
      <c r="A36" s="1">
        <v>43709</v>
      </c>
      <c r="B36">
        <v>41.779998999999997</v>
      </c>
      <c r="C36">
        <v>44.93</v>
      </c>
      <c r="D36">
        <v>40.57</v>
      </c>
      <c r="E36">
        <v>41.630001</v>
      </c>
      <c r="F36">
        <v>41.407634999999999</v>
      </c>
      <c r="G36">
        <v>67157200</v>
      </c>
      <c r="I36" s="2">
        <f t="shared" si="0"/>
        <v>8.7229678290592361E-3</v>
      </c>
      <c r="J36" s="2">
        <f t="shared" si="1"/>
        <v>8.6851425518137005E-3</v>
      </c>
    </row>
    <row r="37" spans="1:10" x14ac:dyDescent="0.45">
      <c r="A37" s="1">
        <v>43739</v>
      </c>
      <c r="B37">
        <v>41.720001000000003</v>
      </c>
      <c r="C37">
        <v>42.23</v>
      </c>
      <c r="D37">
        <v>40.040000999999997</v>
      </c>
      <c r="E37">
        <v>40.5</v>
      </c>
      <c r="F37">
        <v>40.283669000000003</v>
      </c>
      <c r="G37">
        <v>76231400</v>
      </c>
      <c r="I37" s="2">
        <f t="shared" si="0"/>
        <v>-2.7143931306388147E-2</v>
      </c>
      <c r="J37" s="2">
        <f t="shared" si="1"/>
        <v>-2.7519133027353114E-2</v>
      </c>
    </row>
    <row r="38" spans="1:10" x14ac:dyDescent="0.45">
      <c r="A38" s="1">
        <v>43770</v>
      </c>
      <c r="B38">
        <v>41.040000999999997</v>
      </c>
      <c r="C38">
        <v>43.689999</v>
      </c>
      <c r="D38">
        <v>40.279998999999997</v>
      </c>
      <c r="E38">
        <v>42.150002000000001</v>
      </c>
      <c r="F38">
        <v>41.924858</v>
      </c>
      <c r="G38">
        <v>62614600</v>
      </c>
      <c r="I38" s="2">
        <f t="shared" si="0"/>
        <v>4.0740802432866596E-2</v>
      </c>
      <c r="J38" s="2">
        <f t="shared" si="1"/>
        <v>3.9932769612500855E-2</v>
      </c>
    </row>
    <row r="39" spans="1:10" x14ac:dyDescent="0.45">
      <c r="A39" s="1">
        <v>43800</v>
      </c>
      <c r="B39">
        <v>42.310001</v>
      </c>
      <c r="C39">
        <v>49.360000999999997</v>
      </c>
      <c r="D39">
        <v>41.209999000000003</v>
      </c>
      <c r="E39">
        <v>48.009998000000003</v>
      </c>
      <c r="F39">
        <v>47.753554999999999</v>
      </c>
      <c r="G39">
        <v>68077100</v>
      </c>
      <c r="I39" s="2">
        <f t="shared" si="0"/>
        <v>0.13902723296045516</v>
      </c>
      <c r="J39" s="2">
        <f t="shared" si="1"/>
        <v>0.13017459371429588</v>
      </c>
    </row>
    <row r="40" spans="1:10" x14ac:dyDescent="0.45">
      <c r="A40" s="1">
        <v>43831</v>
      </c>
      <c r="B40">
        <v>49.200001</v>
      </c>
      <c r="C40">
        <v>52.509998000000003</v>
      </c>
      <c r="D40">
        <v>46.259998000000003</v>
      </c>
      <c r="E40">
        <v>47.91</v>
      </c>
      <c r="F40">
        <v>47.654091000000001</v>
      </c>
      <c r="G40">
        <v>96746700</v>
      </c>
      <c r="I40" s="2">
        <f t="shared" si="0"/>
        <v>-2.0828606372865766E-3</v>
      </c>
      <c r="J40" s="2">
        <f t="shared" si="1"/>
        <v>-2.085032808247463E-3</v>
      </c>
    </row>
    <row r="41" spans="1:10" x14ac:dyDescent="0.45">
      <c r="A41" s="1">
        <v>43862</v>
      </c>
      <c r="B41">
        <v>48.759998000000003</v>
      </c>
      <c r="C41">
        <v>53.75</v>
      </c>
      <c r="D41">
        <v>48.16</v>
      </c>
      <c r="E41">
        <v>49.650002000000001</v>
      </c>
      <c r="F41">
        <v>49.384799999999998</v>
      </c>
      <c r="G41">
        <v>90877800</v>
      </c>
      <c r="I41" s="2">
        <f t="shared" si="0"/>
        <v>3.6318162065036574E-2</v>
      </c>
      <c r="J41" s="2">
        <f t="shared" si="1"/>
        <v>3.5674202930205276E-2</v>
      </c>
    </row>
    <row r="42" spans="1:10" x14ac:dyDescent="0.45">
      <c r="A42" s="1">
        <v>43891</v>
      </c>
      <c r="B42">
        <v>49.650002000000001</v>
      </c>
      <c r="C42">
        <v>51.950001</v>
      </c>
      <c r="D42">
        <v>40.799999</v>
      </c>
      <c r="E42">
        <v>49.09</v>
      </c>
      <c r="F42">
        <v>48.827789000000003</v>
      </c>
      <c r="G42">
        <v>151767900</v>
      </c>
      <c r="I42" s="2">
        <f t="shared" si="0"/>
        <v>-1.1278996776335926E-2</v>
      </c>
      <c r="J42" s="2">
        <f t="shared" si="1"/>
        <v>-1.134308703203994E-2</v>
      </c>
    </row>
    <row r="43" spans="1:10" x14ac:dyDescent="0.45">
      <c r="A43" s="1">
        <v>43922</v>
      </c>
      <c r="B43">
        <v>48.009998000000003</v>
      </c>
      <c r="C43">
        <v>54.200001</v>
      </c>
      <c r="D43">
        <v>46.98</v>
      </c>
      <c r="E43">
        <v>52.619999</v>
      </c>
      <c r="F43">
        <v>52.338928000000003</v>
      </c>
      <c r="G43">
        <v>64463400</v>
      </c>
      <c r="I43" s="2">
        <f t="shared" si="0"/>
        <v>7.1908621543359308E-2</v>
      </c>
      <c r="J43" s="2">
        <f t="shared" si="1"/>
        <v>6.9440817917768835E-2</v>
      </c>
    </row>
    <row r="44" spans="1:10" x14ac:dyDescent="0.45">
      <c r="A44" s="1">
        <v>43952</v>
      </c>
      <c r="B44">
        <v>51.490001999999997</v>
      </c>
      <c r="C44">
        <v>58.66</v>
      </c>
      <c r="D44">
        <v>50.900002000000001</v>
      </c>
      <c r="E44">
        <v>54.32</v>
      </c>
      <c r="F44">
        <v>54.029850000000003</v>
      </c>
      <c r="G44">
        <v>96001000</v>
      </c>
      <c r="I44" s="2">
        <f t="shared" si="0"/>
        <v>3.2307157685766974E-2</v>
      </c>
      <c r="J44" s="2">
        <f t="shared" si="1"/>
        <v>3.1796256191773287E-2</v>
      </c>
    </row>
    <row r="45" spans="1:10" x14ac:dyDescent="0.45">
      <c r="A45" s="1">
        <v>43983</v>
      </c>
      <c r="B45">
        <v>54.82</v>
      </c>
      <c r="C45">
        <v>64.5</v>
      </c>
      <c r="D45">
        <v>54.68</v>
      </c>
      <c r="E45">
        <v>64</v>
      </c>
      <c r="F45">
        <v>63.829224000000004</v>
      </c>
      <c r="G45">
        <v>70874400</v>
      </c>
      <c r="I45" s="2">
        <f t="shared" si="0"/>
        <v>0.18136963178687338</v>
      </c>
      <c r="J45" s="2">
        <f t="shared" si="1"/>
        <v>0.16667447028456056</v>
      </c>
    </row>
    <row r="46" spans="1:10" x14ac:dyDescent="0.45">
      <c r="A46" s="1">
        <v>44013</v>
      </c>
      <c r="B46">
        <v>64.150002000000001</v>
      </c>
      <c r="C46">
        <v>72.900002000000001</v>
      </c>
      <c r="D46">
        <v>64.150002000000001</v>
      </c>
      <c r="E46">
        <v>68.489998</v>
      </c>
      <c r="F46">
        <v>68.307243</v>
      </c>
      <c r="G46">
        <v>73056600</v>
      </c>
      <c r="I46" s="2">
        <f t="shared" si="0"/>
        <v>7.015625005875048E-2</v>
      </c>
      <c r="J46" s="2">
        <f t="shared" si="1"/>
        <v>6.7804665905040973E-2</v>
      </c>
    </row>
    <row r="47" spans="1:10" x14ac:dyDescent="0.45">
      <c r="A47" s="1">
        <v>44044</v>
      </c>
      <c r="B47">
        <v>69.510002</v>
      </c>
      <c r="C47">
        <v>72.949996999999996</v>
      </c>
      <c r="D47">
        <v>64.110000999999997</v>
      </c>
      <c r="E47">
        <v>68.339995999999999</v>
      </c>
      <c r="F47">
        <v>68.157639000000003</v>
      </c>
      <c r="G47">
        <v>71826000</v>
      </c>
      <c r="I47" s="2">
        <f t="shared" si="0"/>
        <v>-2.1901630548900597E-3</v>
      </c>
      <c r="J47" s="2">
        <f t="shared" si="1"/>
        <v>-2.1925649696911023E-3</v>
      </c>
    </row>
    <row r="48" spans="1:10" x14ac:dyDescent="0.45">
      <c r="A48" s="1">
        <v>44075</v>
      </c>
      <c r="B48">
        <v>69.730002999999996</v>
      </c>
      <c r="C48">
        <v>70.699996999999996</v>
      </c>
      <c r="D48">
        <v>64.319999999999993</v>
      </c>
      <c r="E48">
        <v>67.650002000000001</v>
      </c>
      <c r="F48">
        <v>67.469481999999999</v>
      </c>
      <c r="G48">
        <v>59448800</v>
      </c>
      <c r="I48" s="2">
        <f t="shared" si="0"/>
        <v>-1.0096549852614545E-2</v>
      </c>
      <c r="J48" s="2">
        <f t="shared" si="1"/>
        <v>-1.0147865713034632E-2</v>
      </c>
    </row>
    <row r="49" spans="1:10" x14ac:dyDescent="0.45">
      <c r="A49" s="1">
        <v>44105</v>
      </c>
      <c r="B49">
        <v>68.5</v>
      </c>
      <c r="C49">
        <v>78.849997999999999</v>
      </c>
      <c r="D49">
        <v>67.050003000000004</v>
      </c>
      <c r="E49">
        <v>76.339995999999999</v>
      </c>
      <c r="F49">
        <v>76.136291999999997</v>
      </c>
      <c r="G49">
        <v>60265800</v>
      </c>
      <c r="I49" s="2">
        <f t="shared" si="0"/>
        <v>0.1284552621880215</v>
      </c>
      <c r="J49" s="2">
        <f t="shared" si="1"/>
        <v>0.12084967288131414</v>
      </c>
    </row>
    <row r="50" spans="1:10" x14ac:dyDescent="0.45">
      <c r="A50" s="1">
        <v>44136</v>
      </c>
      <c r="B50">
        <v>78.379997000000003</v>
      </c>
      <c r="C50">
        <v>81.349997999999999</v>
      </c>
      <c r="D50">
        <v>71.260002</v>
      </c>
      <c r="E50">
        <v>73</v>
      </c>
      <c r="F50">
        <v>72.805205999999998</v>
      </c>
      <c r="G50">
        <v>81629000</v>
      </c>
      <c r="I50" s="2">
        <f t="shared" si="0"/>
        <v>-4.375161847913478E-2</v>
      </c>
      <c r="J50" s="2">
        <f t="shared" si="1"/>
        <v>-4.4737586370023556E-2</v>
      </c>
    </row>
    <row r="51" spans="1:10" x14ac:dyDescent="0.45">
      <c r="A51" s="1">
        <v>44166</v>
      </c>
      <c r="B51">
        <v>74.75</v>
      </c>
      <c r="C51">
        <v>76.930000000000007</v>
      </c>
      <c r="D51">
        <v>67.129997000000003</v>
      </c>
      <c r="E51">
        <v>71.889999000000003</v>
      </c>
      <c r="F51">
        <v>71.698166000000001</v>
      </c>
      <c r="G51">
        <v>52370000</v>
      </c>
      <c r="I51" s="2">
        <f t="shared" si="0"/>
        <v>-1.5205506045817607E-2</v>
      </c>
      <c r="J51" s="2">
        <f t="shared" si="1"/>
        <v>-1.5322295156988644E-2</v>
      </c>
    </row>
    <row r="52" spans="1:10" x14ac:dyDescent="0.45">
      <c r="A52" s="1">
        <v>44197</v>
      </c>
      <c r="B52">
        <v>73.879997000000003</v>
      </c>
      <c r="C52">
        <v>98.190002000000007</v>
      </c>
      <c r="D52">
        <v>71.790001000000004</v>
      </c>
      <c r="E52">
        <v>89.309997999999993</v>
      </c>
      <c r="F52">
        <v>89.071686</v>
      </c>
      <c r="G52">
        <v>75398400</v>
      </c>
      <c r="I52" s="2">
        <f t="shared" si="0"/>
        <v>0.2423147057903825</v>
      </c>
      <c r="J52" s="2">
        <f t="shared" si="1"/>
        <v>0.21697633771905495</v>
      </c>
    </row>
    <row r="53" spans="1:10" x14ac:dyDescent="0.45">
      <c r="A53" s="1">
        <v>44228</v>
      </c>
      <c r="B53">
        <v>91.660004000000001</v>
      </c>
      <c r="C53">
        <v>99.400002000000001</v>
      </c>
      <c r="D53">
        <v>71.889999000000003</v>
      </c>
      <c r="E53">
        <v>87.199996999999996</v>
      </c>
      <c r="F53">
        <v>86.967315999999997</v>
      </c>
      <c r="G53">
        <v>45895300</v>
      </c>
      <c r="I53" s="2">
        <f t="shared" si="0"/>
        <v>-2.3625577268179265E-2</v>
      </c>
      <c r="J53" s="2">
        <f t="shared" si="1"/>
        <v>-2.3909136287983364E-2</v>
      </c>
    </row>
    <row r="54" spans="1:10" x14ac:dyDescent="0.45">
      <c r="A54" s="1">
        <v>44256</v>
      </c>
      <c r="B54">
        <v>89.870002999999997</v>
      </c>
      <c r="C54">
        <v>92.75</v>
      </c>
      <c r="D54">
        <v>76.599997999999999</v>
      </c>
      <c r="E54">
        <v>79.800003000000004</v>
      </c>
      <c r="F54">
        <v>79.587067000000005</v>
      </c>
      <c r="G54">
        <v>73950300</v>
      </c>
      <c r="I54" s="2">
        <f t="shared" si="0"/>
        <v>-8.4862329199626996E-2</v>
      </c>
      <c r="J54" s="2">
        <f t="shared" si="1"/>
        <v>-8.8680765133451869E-2</v>
      </c>
    </row>
    <row r="55" spans="1:10" x14ac:dyDescent="0.45">
      <c r="A55" s="1">
        <v>44287</v>
      </c>
      <c r="B55">
        <v>83.849997999999999</v>
      </c>
      <c r="C55">
        <v>84.980002999999996</v>
      </c>
      <c r="D55">
        <v>76.440002000000007</v>
      </c>
      <c r="E55">
        <v>79.660004000000001</v>
      </c>
      <c r="F55">
        <v>79.447440999999998</v>
      </c>
      <c r="G55">
        <v>65118300</v>
      </c>
      <c r="I55" s="2">
        <f t="shared" si="0"/>
        <v>-1.7543805201416518E-3</v>
      </c>
      <c r="J55" s="2">
        <f t="shared" si="1"/>
        <v>-1.7559212479252835E-3</v>
      </c>
    </row>
    <row r="56" spans="1:10" x14ac:dyDescent="0.45">
      <c r="A56" s="1">
        <v>44317</v>
      </c>
      <c r="B56">
        <v>80.150002000000001</v>
      </c>
      <c r="C56">
        <v>81.050003000000004</v>
      </c>
      <c r="D56">
        <v>73.230002999999996</v>
      </c>
      <c r="E56">
        <v>78.379997000000003</v>
      </c>
      <c r="F56">
        <v>78.170852999999994</v>
      </c>
      <c r="G56">
        <v>45355300</v>
      </c>
      <c r="I56" s="2">
        <f t="shared" si="0"/>
        <v>-1.6068333780568267E-2</v>
      </c>
      <c r="J56" s="2">
        <f t="shared" si="1"/>
        <v>-1.6198829240243757E-2</v>
      </c>
    </row>
    <row r="57" spans="1:10" x14ac:dyDescent="0.45">
      <c r="A57" s="1">
        <v>44348</v>
      </c>
      <c r="B57">
        <v>80.809997999999993</v>
      </c>
      <c r="C57">
        <v>81.349997999999999</v>
      </c>
      <c r="D57">
        <v>73.819999999999993</v>
      </c>
      <c r="E57">
        <v>75.300003000000004</v>
      </c>
      <c r="F57">
        <v>75.300003000000004</v>
      </c>
      <c r="G57">
        <v>42427000</v>
      </c>
      <c r="I57" s="2">
        <f t="shared" si="0"/>
        <v>-3.6725325230875905E-2</v>
      </c>
      <c r="J57" s="2">
        <f t="shared" si="1"/>
        <v>-3.7416679640839681E-2</v>
      </c>
    </row>
    <row r="58" spans="1:10" x14ac:dyDescent="0.45">
      <c r="A58" s="1">
        <v>44378</v>
      </c>
      <c r="B58">
        <v>75.300003000000004</v>
      </c>
      <c r="C58">
        <v>75.400002000000001</v>
      </c>
      <c r="D58">
        <v>55.77</v>
      </c>
      <c r="E58">
        <v>61.200001</v>
      </c>
      <c r="F58">
        <v>61.200001</v>
      </c>
      <c r="G58">
        <v>133252800</v>
      </c>
      <c r="I58" s="2">
        <f t="shared" si="0"/>
        <v>-0.18725101511616149</v>
      </c>
      <c r="J58" s="2">
        <f t="shared" si="1"/>
        <v>-0.2073329687883351</v>
      </c>
    </row>
    <row r="59" spans="1:10" x14ac:dyDescent="0.45">
      <c r="A59" s="1">
        <v>44409</v>
      </c>
      <c r="B59">
        <v>61.150002000000001</v>
      </c>
      <c r="C59">
        <v>62.900002000000001</v>
      </c>
      <c r="D59">
        <v>53.470001000000003</v>
      </c>
      <c r="E59">
        <v>61.66</v>
      </c>
      <c r="F59">
        <v>61.66</v>
      </c>
      <c r="G59">
        <v>172762100</v>
      </c>
      <c r="I59" s="2">
        <f t="shared" si="0"/>
        <v>7.516323406596026E-3</v>
      </c>
      <c r="J59" s="2">
        <f t="shared" si="1"/>
        <v>7.4882165998547577E-3</v>
      </c>
    </row>
    <row r="60" spans="1:10" x14ac:dyDescent="0.45">
      <c r="A60" s="1">
        <v>44440</v>
      </c>
      <c r="B60">
        <v>62.970001000000003</v>
      </c>
      <c r="C60">
        <v>67.669998000000007</v>
      </c>
      <c r="D60">
        <v>56.060001</v>
      </c>
      <c r="E60">
        <v>59.77</v>
      </c>
      <c r="F60">
        <v>59.77</v>
      </c>
      <c r="G60">
        <v>123115800</v>
      </c>
      <c r="I60" s="2">
        <f t="shared" si="0"/>
        <v>-3.0651962374310671E-2</v>
      </c>
      <c r="J60" s="2">
        <f t="shared" si="1"/>
        <v>-3.1131559621841418E-2</v>
      </c>
    </row>
    <row r="61" spans="1:10" x14ac:dyDescent="0.45">
      <c r="A61" s="1">
        <v>44470</v>
      </c>
      <c r="B61">
        <v>59.549999</v>
      </c>
      <c r="C61">
        <v>63.900002000000001</v>
      </c>
      <c r="D61">
        <v>56.889999000000003</v>
      </c>
      <c r="E61">
        <v>62.860000999999997</v>
      </c>
      <c r="F61">
        <v>62.860000999999997</v>
      </c>
      <c r="G61">
        <v>57641000</v>
      </c>
      <c r="I61" s="2">
        <f t="shared" si="0"/>
        <v>5.169819307344814E-2</v>
      </c>
      <c r="J61" s="2">
        <f t="shared" si="1"/>
        <v>5.0406184441626325E-2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04D3-96AE-4CBB-A5F5-1958D305E3F6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TSLA</v>
      </c>
    </row>
    <row r="2" spans="1:13" x14ac:dyDescent="0.45">
      <c r="A2" s="1">
        <v>42675</v>
      </c>
      <c r="B2">
        <v>39.608001999999999</v>
      </c>
      <c r="C2">
        <v>39.869999</v>
      </c>
      <c r="D2">
        <v>35.637999999999998</v>
      </c>
      <c r="E2">
        <v>37.880001</v>
      </c>
      <c r="F2">
        <v>37.880001</v>
      </c>
      <c r="G2">
        <v>494430000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https://query1.finance.yahoo.com/v7/finance/download/TSLA?period1=1473897600&amp;period2=1634256000&amp;interval=1mo&amp;events=history&amp;includeAdjustedClose=true</v>
      </c>
    </row>
    <row r="3" spans="1:13" x14ac:dyDescent="0.45">
      <c r="A3" s="1">
        <v>42705</v>
      </c>
      <c r="B3">
        <v>37.650002000000001</v>
      </c>
      <c r="C3">
        <v>44.759998000000003</v>
      </c>
      <c r="D3">
        <v>36</v>
      </c>
      <c r="E3">
        <v>42.737999000000002</v>
      </c>
      <c r="F3">
        <v>42.737999000000002</v>
      </c>
      <c r="G3">
        <v>439967000</v>
      </c>
      <c r="I3" s="2">
        <f>F3/F2-1</f>
        <v>0.12824703990900121</v>
      </c>
      <c r="J3" s="2">
        <f>LN(F3/F2)</f>
        <v>0.12066513610885841</v>
      </c>
    </row>
    <row r="4" spans="1:13" x14ac:dyDescent="0.45">
      <c r="A4" s="1">
        <v>42736</v>
      </c>
      <c r="B4">
        <v>42.972000000000001</v>
      </c>
      <c r="C4">
        <v>51.692000999999998</v>
      </c>
      <c r="D4">
        <v>42.192000999999998</v>
      </c>
      <c r="E4">
        <v>50.386001999999998</v>
      </c>
      <c r="F4">
        <v>50.386001999999998</v>
      </c>
      <c r="G4">
        <v>503398000</v>
      </c>
      <c r="I4" s="2">
        <f t="shared" ref="I4:I61" si="0">F4/F3-1</f>
        <v>0.17895089098579442</v>
      </c>
      <c r="J4" s="2">
        <f t="shared" ref="J4:J61" si="1">LN(F4/F3)</f>
        <v>0.16462496757982631</v>
      </c>
      <c r="M4" s="5"/>
    </row>
    <row r="5" spans="1:13" x14ac:dyDescent="0.45">
      <c r="A5" s="1">
        <v>42767</v>
      </c>
      <c r="B5">
        <v>50.610000999999997</v>
      </c>
      <c r="C5">
        <v>57.478000999999999</v>
      </c>
      <c r="D5">
        <v>48.402000000000001</v>
      </c>
      <c r="E5">
        <v>49.998001000000002</v>
      </c>
      <c r="F5">
        <v>49.998001000000002</v>
      </c>
      <c r="G5">
        <v>597700000</v>
      </c>
      <c r="I5" s="2">
        <f t="shared" si="0"/>
        <v>-7.7005712816824445E-3</v>
      </c>
      <c r="J5" s="2">
        <f t="shared" si="1"/>
        <v>-7.7303737767924745E-3</v>
      </c>
    </row>
    <row r="6" spans="1:13" x14ac:dyDescent="0.45">
      <c r="A6" s="1">
        <v>42795</v>
      </c>
      <c r="B6">
        <v>50.835999000000001</v>
      </c>
      <c r="C6">
        <v>56.400002000000001</v>
      </c>
      <c r="D6">
        <v>48.555999999999997</v>
      </c>
      <c r="E6">
        <v>55.66</v>
      </c>
      <c r="F6">
        <v>55.66</v>
      </c>
      <c r="G6">
        <v>535176500</v>
      </c>
      <c r="I6" s="2">
        <f t="shared" si="0"/>
        <v>0.11324450751541026</v>
      </c>
      <c r="J6" s="2">
        <f t="shared" si="1"/>
        <v>0.10727873146881999</v>
      </c>
    </row>
    <row r="7" spans="1:13" x14ac:dyDescent="0.45">
      <c r="A7" s="1">
        <v>42826</v>
      </c>
      <c r="B7">
        <v>57.380001</v>
      </c>
      <c r="C7">
        <v>62.959999000000003</v>
      </c>
      <c r="D7">
        <v>56.915999999999997</v>
      </c>
      <c r="E7">
        <v>62.813999000000003</v>
      </c>
      <c r="F7">
        <v>62.813999000000003</v>
      </c>
      <c r="G7">
        <v>584753000</v>
      </c>
      <c r="I7" s="2">
        <f t="shared" si="0"/>
        <v>0.1285303449514914</v>
      </c>
      <c r="J7" s="2">
        <f t="shared" si="1"/>
        <v>0.1209162065475104</v>
      </c>
    </row>
    <row r="8" spans="1:13" x14ac:dyDescent="0.45">
      <c r="A8" s="1">
        <v>42856</v>
      </c>
      <c r="B8">
        <v>62.976002000000001</v>
      </c>
      <c r="C8">
        <v>68.578002999999995</v>
      </c>
      <c r="D8">
        <v>58.152000000000001</v>
      </c>
      <c r="E8">
        <v>68.202003000000005</v>
      </c>
      <c r="F8">
        <v>68.202003000000005</v>
      </c>
      <c r="G8">
        <v>740231500</v>
      </c>
      <c r="I8" s="2">
        <f t="shared" si="0"/>
        <v>8.5777121115947486E-2</v>
      </c>
      <c r="J8" s="2">
        <f t="shared" si="1"/>
        <v>8.2295971274352453E-2</v>
      </c>
    </row>
    <row r="9" spans="1:13" x14ac:dyDescent="0.45">
      <c r="A9" s="1">
        <v>42887</v>
      </c>
      <c r="B9">
        <v>68.800003000000004</v>
      </c>
      <c r="C9">
        <v>77.398003000000003</v>
      </c>
      <c r="D9">
        <v>66.842003000000005</v>
      </c>
      <c r="E9">
        <v>72.321999000000005</v>
      </c>
      <c r="F9">
        <v>72.321999000000005</v>
      </c>
      <c r="G9">
        <v>929755500</v>
      </c>
      <c r="I9" s="2">
        <f t="shared" si="0"/>
        <v>6.0408724359605648E-2</v>
      </c>
      <c r="J9" s="2">
        <f t="shared" si="1"/>
        <v>5.8654422822130202E-2</v>
      </c>
    </row>
    <row r="10" spans="1:13" x14ac:dyDescent="0.45">
      <c r="A10" s="1">
        <v>42917</v>
      </c>
      <c r="B10">
        <v>74.047996999999995</v>
      </c>
      <c r="C10">
        <v>74.269997000000004</v>
      </c>
      <c r="D10">
        <v>60.625999</v>
      </c>
      <c r="E10">
        <v>64.694000000000003</v>
      </c>
      <c r="F10">
        <v>64.694000000000003</v>
      </c>
      <c r="G10">
        <v>908200000</v>
      </c>
      <c r="I10" s="2">
        <f t="shared" si="0"/>
        <v>-0.10547273451332562</v>
      </c>
      <c r="J10" s="2">
        <f t="shared" si="1"/>
        <v>-0.11145989523834963</v>
      </c>
    </row>
    <row r="11" spans="1:13" x14ac:dyDescent="0.45">
      <c r="A11" s="1">
        <v>42948</v>
      </c>
      <c r="B11">
        <v>64.599997999999999</v>
      </c>
      <c r="C11">
        <v>74</v>
      </c>
      <c r="D11">
        <v>62.243999000000002</v>
      </c>
      <c r="E11">
        <v>71.180000000000007</v>
      </c>
      <c r="F11">
        <v>71.180000000000007</v>
      </c>
      <c r="G11">
        <v>684708000</v>
      </c>
      <c r="I11" s="2">
        <f t="shared" si="0"/>
        <v>0.10025659257427288</v>
      </c>
      <c r="J11" s="2">
        <f t="shared" si="1"/>
        <v>9.5543418578658806E-2</v>
      </c>
    </row>
    <row r="12" spans="1:13" x14ac:dyDescent="0.45">
      <c r="A12" s="1">
        <v>42979</v>
      </c>
      <c r="B12">
        <v>71.223999000000006</v>
      </c>
      <c r="C12">
        <v>77.921997000000005</v>
      </c>
      <c r="D12">
        <v>67.080001999999993</v>
      </c>
      <c r="E12">
        <v>68.220000999999996</v>
      </c>
      <c r="F12">
        <v>68.220000999999996</v>
      </c>
      <c r="G12">
        <v>557563500</v>
      </c>
      <c r="I12" s="2">
        <f t="shared" si="0"/>
        <v>-4.1584700758640181E-2</v>
      </c>
      <c r="J12" s="2">
        <f t="shared" si="1"/>
        <v>-4.2474088433089238E-2</v>
      </c>
    </row>
    <row r="13" spans="1:13" x14ac:dyDescent="0.45">
      <c r="A13" s="1">
        <v>43009</v>
      </c>
      <c r="B13">
        <v>68.503997999999996</v>
      </c>
      <c r="C13">
        <v>72.599997999999999</v>
      </c>
      <c r="D13">
        <v>63.332000999999998</v>
      </c>
      <c r="E13">
        <v>66.305999999999997</v>
      </c>
      <c r="F13">
        <v>66.305999999999997</v>
      </c>
      <c r="G13">
        <v>615183500</v>
      </c>
      <c r="I13" s="2">
        <f t="shared" si="0"/>
        <v>-2.8056302725647853E-2</v>
      </c>
      <c r="J13" s="2">
        <f t="shared" si="1"/>
        <v>-2.8457400814257312E-2</v>
      </c>
    </row>
    <row r="14" spans="1:13" x14ac:dyDescent="0.45">
      <c r="A14" s="1">
        <v>43040</v>
      </c>
      <c r="B14">
        <v>66.449996999999996</v>
      </c>
      <c r="C14">
        <v>66.522002999999998</v>
      </c>
      <c r="D14">
        <v>58.526001000000001</v>
      </c>
      <c r="E14">
        <v>61.77</v>
      </c>
      <c r="F14">
        <v>61.77</v>
      </c>
      <c r="G14">
        <v>744064000</v>
      </c>
      <c r="I14" s="2">
        <f t="shared" si="0"/>
        <v>-6.8410098633607697E-2</v>
      </c>
      <c r="J14" s="2">
        <f t="shared" si="1"/>
        <v>-7.0862581126892268E-2</v>
      </c>
    </row>
    <row r="15" spans="1:13" x14ac:dyDescent="0.45">
      <c r="A15" s="1">
        <v>43070</v>
      </c>
      <c r="B15">
        <v>61.088000999999998</v>
      </c>
      <c r="C15">
        <v>69.487999000000002</v>
      </c>
      <c r="D15">
        <v>60</v>
      </c>
      <c r="E15">
        <v>62.27</v>
      </c>
      <c r="F15">
        <v>62.27</v>
      </c>
      <c r="G15">
        <v>549423500</v>
      </c>
      <c r="I15" s="2">
        <f t="shared" si="0"/>
        <v>8.0945442771571674E-3</v>
      </c>
      <c r="J15" s="2">
        <f t="shared" si="1"/>
        <v>8.0619591765528024E-3</v>
      </c>
    </row>
    <row r="16" spans="1:13" x14ac:dyDescent="0.45">
      <c r="A16" s="1">
        <v>43101</v>
      </c>
      <c r="B16">
        <v>62.400002000000001</v>
      </c>
      <c r="C16">
        <v>72.099997999999999</v>
      </c>
      <c r="D16">
        <v>61.136001999999998</v>
      </c>
      <c r="E16">
        <v>70.861999999999995</v>
      </c>
      <c r="F16">
        <v>70.861999999999995</v>
      </c>
      <c r="G16">
        <v>621357500</v>
      </c>
      <c r="I16" s="2">
        <f t="shared" si="0"/>
        <v>0.13797976553717661</v>
      </c>
      <c r="J16" s="2">
        <f t="shared" si="1"/>
        <v>0.12925455482301684</v>
      </c>
      <c r="M16" s="4"/>
    </row>
    <row r="17" spans="1:13" x14ac:dyDescent="0.45">
      <c r="A17" s="1">
        <v>43132</v>
      </c>
      <c r="B17">
        <v>70.199996999999996</v>
      </c>
      <c r="C17">
        <v>71.998001000000002</v>
      </c>
      <c r="D17">
        <v>58.951999999999998</v>
      </c>
      <c r="E17">
        <v>68.611999999999995</v>
      </c>
      <c r="F17">
        <v>68.611999999999995</v>
      </c>
      <c r="G17">
        <v>545950000</v>
      </c>
      <c r="I17" s="2">
        <f t="shared" si="0"/>
        <v>-3.1751855719567623E-2</v>
      </c>
      <c r="J17" s="2">
        <f t="shared" si="1"/>
        <v>-3.2266877159799034E-2</v>
      </c>
      <c r="M17" s="4"/>
    </row>
    <row r="18" spans="1:13" x14ac:dyDescent="0.45">
      <c r="A18" s="1">
        <v>43160</v>
      </c>
      <c r="B18">
        <v>69.001998999999998</v>
      </c>
      <c r="C18">
        <v>69.734001000000006</v>
      </c>
      <c r="D18">
        <v>49.641998000000001</v>
      </c>
      <c r="E18">
        <v>53.226002000000001</v>
      </c>
      <c r="F18">
        <v>53.226002000000001</v>
      </c>
      <c r="G18">
        <v>786342500</v>
      </c>
      <c r="I18" s="2">
        <f t="shared" si="0"/>
        <v>-0.22424645834547885</v>
      </c>
      <c r="J18" s="2">
        <f t="shared" si="1"/>
        <v>-0.25392041020545342</v>
      </c>
    </row>
    <row r="19" spans="1:13" x14ac:dyDescent="0.45">
      <c r="A19" s="1">
        <v>43191</v>
      </c>
      <c r="B19">
        <v>51.251998999999998</v>
      </c>
      <c r="C19">
        <v>61.900002000000001</v>
      </c>
      <c r="D19">
        <v>48.917999000000002</v>
      </c>
      <c r="E19">
        <v>58.779998999999997</v>
      </c>
      <c r="F19">
        <v>58.779998999999997</v>
      </c>
      <c r="G19">
        <v>951554000</v>
      </c>
      <c r="I19" s="2">
        <f t="shared" si="0"/>
        <v>0.10434743905807542</v>
      </c>
      <c r="J19" s="2">
        <f t="shared" si="1"/>
        <v>9.9254607636056758E-2</v>
      </c>
    </row>
    <row r="20" spans="1:13" x14ac:dyDescent="0.45">
      <c r="A20" s="1">
        <v>43221</v>
      </c>
      <c r="B20">
        <v>58.701999999999998</v>
      </c>
      <c r="C20">
        <v>62.597999999999999</v>
      </c>
      <c r="D20">
        <v>54.683998000000003</v>
      </c>
      <c r="E20">
        <v>56.945999</v>
      </c>
      <c r="F20">
        <v>56.945999</v>
      </c>
      <c r="G20">
        <v>777890500</v>
      </c>
      <c r="I20" s="2">
        <f t="shared" si="0"/>
        <v>-3.1201089336527432E-2</v>
      </c>
      <c r="J20" s="2">
        <f t="shared" si="1"/>
        <v>-3.1698211162267634E-2</v>
      </c>
    </row>
    <row r="21" spans="1:13" x14ac:dyDescent="0.45">
      <c r="A21" s="1">
        <v>43252</v>
      </c>
      <c r="B21">
        <v>57.172001000000002</v>
      </c>
      <c r="C21">
        <v>74.746002000000004</v>
      </c>
      <c r="D21">
        <v>56.768002000000003</v>
      </c>
      <c r="E21">
        <v>68.589995999999999</v>
      </c>
      <c r="F21">
        <v>68.589995999999999</v>
      </c>
      <c r="G21">
        <v>1067125500</v>
      </c>
      <c r="I21" s="2">
        <f t="shared" si="0"/>
        <v>0.20447436526664498</v>
      </c>
      <c r="J21" s="2">
        <f t="shared" si="1"/>
        <v>0.18604326037777522</v>
      </c>
    </row>
    <row r="22" spans="1:13" x14ac:dyDescent="0.45">
      <c r="A22" s="1">
        <v>43282</v>
      </c>
      <c r="B22">
        <v>72.013999999999996</v>
      </c>
      <c r="C22">
        <v>72.956001000000001</v>
      </c>
      <c r="D22">
        <v>57.226002000000001</v>
      </c>
      <c r="E22">
        <v>59.627997999999998</v>
      </c>
      <c r="F22">
        <v>59.627997999999998</v>
      </c>
      <c r="G22">
        <v>861641000</v>
      </c>
      <c r="I22" s="2">
        <f t="shared" si="0"/>
        <v>-0.13066042459019822</v>
      </c>
      <c r="J22" s="2">
        <f t="shared" si="1"/>
        <v>-0.14002146432679533</v>
      </c>
    </row>
    <row r="23" spans="1:13" x14ac:dyDescent="0.45">
      <c r="A23" s="1">
        <v>43313</v>
      </c>
      <c r="B23">
        <v>59.597999999999999</v>
      </c>
      <c r="C23">
        <v>77.491996999999998</v>
      </c>
      <c r="D23">
        <v>57.639999000000003</v>
      </c>
      <c r="E23">
        <v>60.332000999999998</v>
      </c>
      <c r="F23">
        <v>60.332000999999998</v>
      </c>
      <c r="G23">
        <v>1386801000</v>
      </c>
      <c r="I23" s="2">
        <f t="shared" si="0"/>
        <v>1.1806584551103061E-2</v>
      </c>
      <c r="J23" s="2">
        <f t="shared" si="1"/>
        <v>1.1737430614063776E-2</v>
      </c>
    </row>
    <row r="24" spans="1:13" x14ac:dyDescent="0.45">
      <c r="A24" s="1">
        <v>43344</v>
      </c>
      <c r="B24">
        <v>59.387999999999998</v>
      </c>
      <c r="C24">
        <v>62.992001000000002</v>
      </c>
      <c r="D24">
        <v>50.450001</v>
      </c>
      <c r="E24">
        <v>52.953999000000003</v>
      </c>
      <c r="F24">
        <v>52.953999000000003</v>
      </c>
      <c r="G24">
        <v>980377000</v>
      </c>
      <c r="I24" s="2">
        <f t="shared" si="0"/>
        <v>-0.12229002648196596</v>
      </c>
      <c r="J24" s="2">
        <f t="shared" si="1"/>
        <v>-0.13043906620602172</v>
      </c>
      <c r="M24" s="4"/>
    </row>
    <row r="25" spans="1:13" x14ac:dyDescent="0.45">
      <c r="A25" s="1">
        <v>43374</v>
      </c>
      <c r="B25">
        <v>61.153998999999999</v>
      </c>
      <c r="C25">
        <v>69.431999000000005</v>
      </c>
      <c r="D25">
        <v>49.554001</v>
      </c>
      <c r="E25">
        <v>67.463997000000006</v>
      </c>
      <c r="F25">
        <v>67.463997000000006</v>
      </c>
      <c r="G25">
        <v>1431803500</v>
      </c>
      <c r="I25" s="2">
        <f t="shared" si="0"/>
        <v>0.27401137353195937</v>
      </c>
      <c r="J25" s="2">
        <f t="shared" si="1"/>
        <v>0.24217048452924281</v>
      </c>
      <c r="M25" s="4"/>
    </row>
    <row r="26" spans="1:13" x14ac:dyDescent="0.45">
      <c r="A26" s="1">
        <v>43405</v>
      </c>
      <c r="B26">
        <v>67.652000000000001</v>
      </c>
      <c r="C26">
        <v>73.349997999999999</v>
      </c>
      <c r="D26">
        <v>65</v>
      </c>
      <c r="E26">
        <v>70.096001000000001</v>
      </c>
      <c r="F26">
        <v>70.096001000000001</v>
      </c>
      <c r="G26">
        <v>665095500</v>
      </c>
      <c r="I26" s="2">
        <f t="shared" si="0"/>
        <v>3.901346076485801E-2</v>
      </c>
      <c r="J26" s="2">
        <f t="shared" si="1"/>
        <v>3.8271667533513146E-2</v>
      </c>
    </row>
    <row r="27" spans="1:13" x14ac:dyDescent="0.45">
      <c r="A27" s="1">
        <v>43435</v>
      </c>
      <c r="B27">
        <v>72</v>
      </c>
      <c r="C27">
        <v>75.898003000000003</v>
      </c>
      <c r="D27">
        <v>58.818001000000002</v>
      </c>
      <c r="E27">
        <v>66.559997999999993</v>
      </c>
      <c r="F27">
        <v>66.559997999999993</v>
      </c>
      <c r="G27">
        <v>732256000</v>
      </c>
      <c r="I27" s="2">
        <f t="shared" si="0"/>
        <v>-5.0445145936356739E-2</v>
      </c>
      <c r="J27" s="2">
        <f t="shared" si="1"/>
        <v>-5.1761978872816167E-2</v>
      </c>
    </row>
    <row r="28" spans="1:13" x14ac:dyDescent="0.45">
      <c r="A28" s="1">
        <v>43466</v>
      </c>
      <c r="B28">
        <v>61.220001000000003</v>
      </c>
      <c r="C28">
        <v>70.400002000000001</v>
      </c>
      <c r="D28">
        <v>55.855998999999997</v>
      </c>
      <c r="E28">
        <v>61.403998999999999</v>
      </c>
      <c r="F28">
        <v>61.403998999999999</v>
      </c>
      <c r="G28">
        <v>878260500</v>
      </c>
      <c r="I28" s="2">
        <f t="shared" si="0"/>
        <v>-7.746392961129589E-2</v>
      </c>
      <c r="J28" s="2">
        <f t="shared" si="1"/>
        <v>-8.0628803139504768E-2</v>
      </c>
    </row>
    <row r="29" spans="1:13" x14ac:dyDescent="0.45">
      <c r="A29" s="1">
        <v>43497</v>
      </c>
      <c r="B29">
        <v>61.084000000000003</v>
      </c>
      <c r="C29">
        <v>64.847999999999999</v>
      </c>
      <c r="D29">
        <v>57.754002</v>
      </c>
      <c r="E29">
        <v>63.976002000000001</v>
      </c>
      <c r="F29">
        <v>63.976002000000001</v>
      </c>
      <c r="G29">
        <v>642750500</v>
      </c>
      <c r="I29" s="2">
        <f t="shared" si="0"/>
        <v>4.188657158957998E-2</v>
      </c>
      <c r="J29" s="2">
        <f t="shared" si="1"/>
        <v>4.1033080965940473E-2</v>
      </c>
    </row>
    <row r="30" spans="1:13" x14ac:dyDescent="0.45">
      <c r="A30" s="1">
        <v>43525</v>
      </c>
      <c r="B30">
        <v>61.387999999999998</v>
      </c>
      <c r="C30">
        <v>61.425998999999997</v>
      </c>
      <c r="D30">
        <v>50.891998000000001</v>
      </c>
      <c r="E30">
        <v>55.972000000000001</v>
      </c>
      <c r="F30">
        <v>55.972000000000001</v>
      </c>
      <c r="G30">
        <v>1068967500</v>
      </c>
      <c r="I30" s="2">
        <f t="shared" si="0"/>
        <v>-0.12510944338159802</v>
      </c>
      <c r="J30" s="2">
        <f t="shared" si="1"/>
        <v>-0.13365647859784455</v>
      </c>
    </row>
    <row r="31" spans="1:13" x14ac:dyDescent="0.45">
      <c r="A31" s="1">
        <v>43556</v>
      </c>
      <c r="B31">
        <v>56.523997999999999</v>
      </c>
      <c r="C31">
        <v>59.234000999999999</v>
      </c>
      <c r="D31">
        <v>46.226002000000001</v>
      </c>
      <c r="E31">
        <v>47.737999000000002</v>
      </c>
      <c r="F31">
        <v>47.737999000000002</v>
      </c>
      <c r="G31">
        <v>1153736500</v>
      </c>
      <c r="I31" s="2">
        <f t="shared" si="0"/>
        <v>-0.14710928678625024</v>
      </c>
      <c r="J31" s="2">
        <f t="shared" si="1"/>
        <v>-0.15912386019829744</v>
      </c>
    </row>
    <row r="32" spans="1:13" x14ac:dyDescent="0.45">
      <c r="A32" s="1">
        <v>43586</v>
      </c>
      <c r="B32">
        <v>47.77</v>
      </c>
      <c r="C32">
        <v>51.669998</v>
      </c>
      <c r="D32">
        <v>36.82</v>
      </c>
      <c r="E32">
        <v>37.032001000000001</v>
      </c>
      <c r="F32">
        <v>37.032001000000001</v>
      </c>
      <c r="G32">
        <v>1412994000</v>
      </c>
      <c r="I32" s="2">
        <f t="shared" si="0"/>
        <v>-0.22426574687388967</v>
      </c>
      <c r="J32" s="2">
        <f t="shared" si="1"/>
        <v>-0.25394527476252787</v>
      </c>
    </row>
    <row r="33" spans="1:10" x14ac:dyDescent="0.45">
      <c r="A33" s="1">
        <v>43617</v>
      </c>
      <c r="B33">
        <v>37.102001000000001</v>
      </c>
      <c r="C33">
        <v>46.948002000000002</v>
      </c>
      <c r="D33">
        <v>35.397998999999999</v>
      </c>
      <c r="E33">
        <v>44.692000999999998</v>
      </c>
      <c r="F33">
        <v>44.692000999999998</v>
      </c>
      <c r="G33">
        <v>1074853000</v>
      </c>
      <c r="I33" s="2">
        <f t="shared" si="0"/>
        <v>0.20684812576020395</v>
      </c>
      <c r="J33" s="2">
        <f t="shared" si="1"/>
        <v>0.18801210632781884</v>
      </c>
    </row>
    <row r="34" spans="1:10" x14ac:dyDescent="0.45">
      <c r="A34" s="1">
        <v>43647</v>
      </c>
      <c r="B34">
        <v>46.042000000000002</v>
      </c>
      <c r="C34">
        <v>53.214001000000003</v>
      </c>
      <c r="D34">
        <v>44.444000000000003</v>
      </c>
      <c r="E34">
        <v>48.321998999999998</v>
      </c>
      <c r="F34">
        <v>48.321998999999998</v>
      </c>
      <c r="G34">
        <v>996683500</v>
      </c>
      <c r="I34" s="2">
        <f t="shared" si="0"/>
        <v>8.1222543604615005E-2</v>
      </c>
      <c r="J34" s="2">
        <f t="shared" si="1"/>
        <v>7.8092385743495391E-2</v>
      </c>
    </row>
    <row r="35" spans="1:10" x14ac:dyDescent="0.45">
      <c r="A35" s="1">
        <v>43678</v>
      </c>
      <c r="B35">
        <v>48.529998999999997</v>
      </c>
      <c r="C35">
        <v>48.902000000000001</v>
      </c>
      <c r="D35">
        <v>42.200001</v>
      </c>
      <c r="E35">
        <v>45.122002000000002</v>
      </c>
      <c r="F35">
        <v>45.122002000000002</v>
      </c>
      <c r="G35">
        <v>668953000</v>
      </c>
      <c r="I35" s="2">
        <f t="shared" si="0"/>
        <v>-6.6222363855435673E-2</v>
      </c>
      <c r="J35" s="2">
        <f t="shared" si="1"/>
        <v>-6.8516946031121004E-2</v>
      </c>
    </row>
    <row r="36" spans="1:10" x14ac:dyDescent="0.45">
      <c r="A36" s="1">
        <v>43709</v>
      </c>
      <c r="B36">
        <v>44.816001999999997</v>
      </c>
      <c r="C36">
        <v>50.700001</v>
      </c>
      <c r="D36">
        <v>43.672001000000002</v>
      </c>
      <c r="E36">
        <v>48.173999999999999</v>
      </c>
      <c r="F36">
        <v>48.173999999999999</v>
      </c>
      <c r="G36">
        <v>678876500</v>
      </c>
      <c r="I36" s="2">
        <f t="shared" si="0"/>
        <v>6.7638798473525164E-2</v>
      </c>
      <c r="J36" s="2">
        <f t="shared" si="1"/>
        <v>6.5449479657767096E-2</v>
      </c>
    </row>
    <row r="37" spans="1:10" x14ac:dyDescent="0.45">
      <c r="A37" s="1">
        <v>43739</v>
      </c>
      <c r="B37">
        <v>48.299999</v>
      </c>
      <c r="C37">
        <v>68.167998999999995</v>
      </c>
      <c r="D37">
        <v>44.855998999999997</v>
      </c>
      <c r="E37">
        <v>62.984000999999999</v>
      </c>
      <c r="F37">
        <v>62.984000999999999</v>
      </c>
      <c r="G37">
        <v>1139913000</v>
      </c>
      <c r="I37" s="2">
        <f t="shared" si="0"/>
        <v>0.30742726366919926</v>
      </c>
      <c r="J37" s="2">
        <f t="shared" si="1"/>
        <v>0.26806128532861223</v>
      </c>
    </row>
    <row r="38" spans="1:10" x14ac:dyDescent="0.45">
      <c r="A38" s="1">
        <v>43770</v>
      </c>
      <c r="B38">
        <v>63.264000000000003</v>
      </c>
      <c r="C38">
        <v>72.239998</v>
      </c>
      <c r="D38">
        <v>61.852001000000001</v>
      </c>
      <c r="E38">
        <v>65.987999000000002</v>
      </c>
      <c r="F38">
        <v>65.987999000000002</v>
      </c>
      <c r="G38">
        <v>788854000</v>
      </c>
      <c r="I38" s="2">
        <f t="shared" si="0"/>
        <v>4.7694620098840623E-2</v>
      </c>
      <c r="J38" s="2">
        <f t="shared" si="1"/>
        <v>4.6592150400193252E-2</v>
      </c>
    </row>
    <row r="39" spans="1:10" x14ac:dyDescent="0.45">
      <c r="A39" s="1">
        <v>43800</v>
      </c>
      <c r="B39">
        <v>65.879997000000003</v>
      </c>
      <c r="C39">
        <v>87.061995999999994</v>
      </c>
      <c r="D39">
        <v>65.449996999999996</v>
      </c>
      <c r="E39">
        <v>83.665999999999997</v>
      </c>
      <c r="F39">
        <v>83.665999999999997</v>
      </c>
      <c r="G39">
        <v>1035400000</v>
      </c>
      <c r="I39" s="2">
        <f t="shared" si="0"/>
        <v>0.26789721264316557</v>
      </c>
      <c r="J39" s="2">
        <f t="shared" si="1"/>
        <v>0.23735979014503106</v>
      </c>
    </row>
    <row r="40" spans="1:10" x14ac:dyDescent="0.45">
      <c r="A40" s="1">
        <v>43831</v>
      </c>
      <c r="B40">
        <v>84.900002000000001</v>
      </c>
      <c r="C40">
        <v>130.60000600000001</v>
      </c>
      <c r="D40">
        <v>84.342003000000005</v>
      </c>
      <c r="E40">
        <v>130.11399800000001</v>
      </c>
      <c r="F40">
        <v>130.11399800000001</v>
      </c>
      <c r="G40">
        <v>2036092500</v>
      </c>
      <c r="I40" s="2">
        <f t="shared" si="0"/>
        <v>0.55515977816556328</v>
      </c>
      <c r="J40" s="2">
        <f t="shared" si="1"/>
        <v>0.44157829158452472</v>
      </c>
    </row>
    <row r="41" spans="1:10" x14ac:dyDescent="0.45">
      <c r="A41" s="1">
        <v>43862</v>
      </c>
      <c r="B41">
        <v>134.73800700000001</v>
      </c>
      <c r="C41">
        <v>193.79800399999999</v>
      </c>
      <c r="D41">
        <v>122.304001</v>
      </c>
      <c r="E41">
        <v>133.598007</v>
      </c>
      <c r="F41">
        <v>133.598007</v>
      </c>
      <c r="G41">
        <v>2362934000</v>
      </c>
      <c r="I41" s="2">
        <f t="shared" si="0"/>
        <v>2.6776588634221943E-2</v>
      </c>
      <c r="J41" s="2">
        <f t="shared" si="1"/>
        <v>2.6424369437642023E-2</v>
      </c>
    </row>
    <row r="42" spans="1:10" x14ac:dyDescent="0.45">
      <c r="A42" s="1">
        <v>43891</v>
      </c>
      <c r="B42">
        <v>142.25199900000001</v>
      </c>
      <c r="C42">
        <v>161.395996</v>
      </c>
      <c r="D42">
        <v>70.101996999999997</v>
      </c>
      <c r="E42">
        <v>104.800003</v>
      </c>
      <c r="F42">
        <v>104.800003</v>
      </c>
      <c r="G42">
        <v>2104675000</v>
      </c>
      <c r="I42" s="2">
        <f t="shared" si="0"/>
        <v>-0.21555713776478713</v>
      </c>
      <c r="J42" s="2">
        <f t="shared" si="1"/>
        <v>-0.24278154281370962</v>
      </c>
    </row>
    <row r="43" spans="1:10" x14ac:dyDescent="0.45">
      <c r="A43" s="1">
        <v>43922</v>
      </c>
      <c r="B43">
        <v>100.800003</v>
      </c>
      <c r="C43">
        <v>173.96400499999999</v>
      </c>
      <c r="D43">
        <v>89.279999000000004</v>
      </c>
      <c r="E43">
        <v>156.37600699999999</v>
      </c>
      <c r="F43">
        <v>156.37600699999999</v>
      </c>
      <c r="G43">
        <v>1907387500</v>
      </c>
      <c r="I43" s="2">
        <f t="shared" si="0"/>
        <v>0.49213742866018784</v>
      </c>
      <c r="J43" s="2">
        <f t="shared" si="1"/>
        <v>0.40020960790172638</v>
      </c>
    </row>
    <row r="44" spans="1:10" x14ac:dyDescent="0.45">
      <c r="A44" s="1">
        <v>43952</v>
      </c>
      <c r="B44">
        <v>151</v>
      </c>
      <c r="C44">
        <v>168.658005</v>
      </c>
      <c r="D44">
        <v>136.608002</v>
      </c>
      <c r="E44">
        <v>167</v>
      </c>
      <c r="F44">
        <v>167</v>
      </c>
      <c r="G44">
        <v>1363518000</v>
      </c>
      <c r="I44" s="2">
        <f t="shared" si="0"/>
        <v>6.7938766335170708E-2</v>
      </c>
      <c r="J44" s="2">
        <f t="shared" si="1"/>
        <v>6.5730404002133078E-2</v>
      </c>
    </row>
    <row r="45" spans="1:10" x14ac:dyDescent="0.45">
      <c r="A45" s="1">
        <v>43983</v>
      </c>
      <c r="B45">
        <v>171.60000600000001</v>
      </c>
      <c r="C45">
        <v>217.537994</v>
      </c>
      <c r="D45">
        <v>170.820007</v>
      </c>
      <c r="E45">
        <v>215.962006</v>
      </c>
      <c r="F45">
        <v>215.962006</v>
      </c>
      <c r="G45">
        <v>1278863500</v>
      </c>
      <c r="I45" s="2">
        <f t="shared" si="0"/>
        <v>0.29318566467065876</v>
      </c>
      <c r="J45" s="2">
        <f t="shared" si="1"/>
        <v>0.25710868164736822</v>
      </c>
    </row>
    <row r="46" spans="1:10" x14ac:dyDescent="0.45">
      <c r="A46" s="1">
        <v>44013</v>
      </c>
      <c r="B46">
        <v>216.60000600000001</v>
      </c>
      <c r="C46">
        <v>358.99798600000003</v>
      </c>
      <c r="D46">
        <v>216.10000600000001</v>
      </c>
      <c r="E46">
        <v>286.15200800000002</v>
      </c>
      <c r="F46">
        <v>286.15200800000002</v>
      </c>
      <c r="G46">
        <v>1893167500</v>
      </c>
      <c r="I46" s="2">
        <f t="shared" si="0"/>
        <v>0.32501088177519533</v>
      </c>
      <c r="J46" s="2">
        <f t="shared" si="1"/>
        <v>0.28142067206498661</v>
      </c>
    </row>
    <row r="47" spans="1:10" x14ac:dyDescent="0.45">
      <c r="A47" s="1">
        <v>44044</v>
      </c>
      <c r="B47">
        <v>289.83999599999999</v>
      </c>
      <c r="C47">
        <v>500.14001500000001</v>
      </c>
      <c r="D47">
        <v>273</v>
      </c>
      <c r="E47">
        <v>498.32000699999998</v>
      </c>
      <c r="F47">
        <v>498.32000699999998</v>
      </c>
      <c r="G47">
        <v>1557378400</v>
      </c>
      <c r="I47" s="2">
        <f t="shared" si="0"/>
        <v>0.74145207116631506</v>
      </c>
      <c r="J47" s="2">
        <f t="shared" si="1"/>
        <v>0.5547192888639787</v>
      </c>
    </row>
    <row r="48" spans="1:10" x14ac:dyDescent="0.45">
      <c r="A48" s="1">
        <v>44075</v>
      </c>
      <c r="B48">
        <v>502.14001500000001</v>
      </c>
      <c r="C48">
        <v>502.48998999999998</v>
      </c>
      <c r="D48">
        <v>329.88000499999998</v>
      </c>
      <c r="E48">
        <v>429.01001000000002</v>
      </c>
      <c r="F48">
        <v>429.01001000000002</v>
      </c>
      <c r="G48">
        <v>1736284800</v>
      </c>
      <c r="I48" s="2">
        <f t="shared" si="0"/>
        <v>-0.13908732546634428</v>
      </c>
      <c r="J48" s="2">
        <f t="shared" si="1"/>
        <v>-0.14976220300395615</v>
      </c>
    </row>
    <row r="49" spans="1:10" x14ac:dyDescent="0.45">
      <c r="A49" s="1">
        <v>44105</v>
      </c>
      <c r="B49">
        <v>440.76001000000002</v>
      </c>
      <c r="C49">
        <v>465.89999399999999</v>
      </c>
      <c r="D49">
        <v>379.10998499999999</v>
      </c>
      <c r="E49">
        <v>388.040009</v>
      </c>
      <c r="F49">
        <v>388.040009</v>
      </c>
      <c r="G49">
        <v>833666400</v>
      </c>
      <c r="I49" s="2">
        <f t="shared" si="0"/>
        <v>-9.5498939523579018E-2</v>
      </c>
      <c r="J49" s="2">
        <f t="shared" si="1"/>
        <v>-0.10037180170256467</v>
      </c>
    </row>
    <row r="50" spans="1:10" x14ac:dyDescent="0.45">
      <c r="A50" s="1">
        <v>44136</v>
      </c>
      <c r="B50">
        <v>394</v>
      </c>
      <c r="C50">
        <v>607.79998799999998</v>
      </c>
      <c r="D50">
        <v>392.29998799999998</v>
      </c>
      <c r="E50">
        <v>567.59997599999997</v>
      </c>
      <c r="F50">
        <v>567.59997599999997</v>
      </c>
      <c r="G50">
        <v>782598800</v>
      </c>
      <c r="I50" s="2">
        <f t="shared" si="0"/>
        <v>0.46273570465771208</v>
      </c>
      <c r="J50" s="2">
        <f t="shared" si="1"/>
        <v>0.38030845271602076</v>
      </c>
    </row>
    <row r="51" spans="1:10" x14ac:dyDescent="0.45">
      <c r="A51" s="1">
        <v>44166</v>
      </c>
      <c r="B51">
        <v>597.59002699999996</v>
      </c>
      <c r="C51">
        <v>718.71997099999999</v>
      </c>
      <c r="D51">
        <v>541.21002199999998</v>
      </c>
      <c r="E51">
        <v>705.669983</v>
      </c>
      <c r="F51">
        <v>705.669983</v>
      </c>
      <c r="G51">
        <v>1196346000</v>
      </c>
      <c r="I51" s="2">
        <f t="shared" si="0"/>
        <v>0.24325231296345229</v>
      </c>
      <c r="J51" s="2">
        <f t="shared" si="1"/>
        <v>0.21773077902799401</v>
      </c>
    </row>
    <row r="52" spans="1:10" x14ac:dyDescent="0.45">
      <c r="A52" s="1">
        <v>44197</v>
      </c>
      <c r="B52">
        <v>719.46002199999998</v>
      </c>
      <c r="C52">
        <v>900.40002400000003</v>
      </c>
      <c r="D52">
        <v>717.19000200000005</v>
      </c>
      <c r="E52">
        <v>793.53002900000001</v>
      </c>
      <c r="F52">
        <v>793.53002900000001</v>
      </c>
      <c r="G52">
        <v>705694800</v>
      </c>
      <c r="I52" s="2">
        <f t="shared" si="0"/>
        <v>0.12450585701049999</v>
      </c>
      <c r="J52" s="2">
        <f t="shared" si="1"/>
        <v>0.11734370095013398</v>
      </c>
    </row>
    <row r="53" spans="1:10" x14ac:dyDescent="0.45">
      <c r="A53" s="1">
        <v>44228</v>
      </c>
      <c r="B53">
        <v>814.28997800000002</v>
      </c>
      <c r="C53">
        <v>880.5</v>
      </c>
      <c r="D53">
        <v>619</v>
      </c>
      <c r="E53">
        <v>675.5</v>
      </c>
      <c r="F53">
        <v>675.5</v>
      </c>
      <c r="G53">
        <v>522857900</v>
      </c>
      <c r="I53" s="2">
        <f t="shared" si="0"/>
        <v>-0.14874046940446661</v>
      </c>
      <c r="J53" s="2">
        <f t="shared" si="1"/>
        <v>-0.16103822558046307</v>
      </c>
    </row>
    <row r="54" spans="1:10" x14ac:dyDescent="0.45">
      <c r="A54" s="1">
        <v>44256</v>
      </c>
      <c r="B54">
        <v>690.10998500000005</v>
      </c>
      <c r="C54">
        <v>721.10998500000005</v>
      </c>
      <c r="D54">
        <v>539.48999000000003</v>
      </c>
      <c r="E54">
        <v>667.92999299999997</v>
      </c>
      <c r="F54">
        <v>667.92999299999997</v>
      </c>
      <c r="G54">
        <v>942452400</v>
      </c>
      <c r="I54" s="2">
        <f t="shared" si="0"/>
        <v>-1.1206524056254663E-2</v>
      </c>
      <c r="J54" s="2">
        <f t="shared" si="1"/>
        <v>-1.1269790253809298E-2</v>
      </c>
    </row>
    <row r="55" spans="1:10" x14ac:dyDescent="0.45">
      <c r="A55" s="1">
        <v>44287</v>
      </c>
      <c r="B55">
        <v>688.36999500000002</v>
      </c>
      <c r="C55">
        <v>780.78997800000002</v>
      </c>
      <c r="D55">
        <v>659.419983</v>
      </c>
      <c r="E55">
        <v>709.44000200000005</v>
      </c>
      <c r="F55">
        <v>709.44000200000005</v>
      </c>
      <c r="G55">
        <v>678539700</v>
      </c>
      <c r="I55" s="2">
        <f t="shared" si="0"/>
        <v>6.2147245123038042E-2</v>
      </c>
      <c r="J55" s="2">
        <f t="shared" si="1"/>
        <v>6.0292562100627417E-2</v>
      </c>
    </row>
    <row r="56" spans="1:10" x14ac:dyDescent="0.45">
      <c r="A56" s="1">
        <v>44317</v>
      </c>
      <c r="B56">
        <v>703.79998799999998</v>
      </c>
      <c r="C56">
        <v>706</v>
      </c>
      <c r="D56">
        <v>546.97997999999995</v>
      </c>
      <c r="E56">
        <v>625.21997099999999</v>
      </c>
      <c r="F56">
        <v>625.21997099999999</v>
      </c>
      <c r="G56">
        <v>625175800</v>
      </c>
      <c r="I56" s="2">
        <f t="shared" si="0"/>
        <v>-0.11871339473750175</v>
      </c>
      <c r="J56" s="2">
        <f t="shared" si="1"/>
        <v>-0.12637238783180993</v>
      </c>
    </row>
    <row r="57" spans="1:10" x14ac:dyDescent="0.45">
      <c r="A57" s="1">
        <v>44348</v>
      </c>
      <c r="B57">
        <v>627.79998799999998</v>
      </c>
      <c r="C57">
        <v>697.61999500000002</v>
      </c>
      <c r="D57">
        <v>571.21997099999999</v>
      </c>
      <c r="E57">
        <v>679.70001200000002</v>
      </c>
      <c r="F57">
        <v>679.70001200000002</v>
      </c>
      <c r="G57">
        <v>519921900</v>
      </c>
      <c r="I57" s="2">
        <f t="shared" si="0"/>
        <v>8.7137397279333006E-2</v>
      </c>
      <c r="J57" s="2">
        <f t="shared" si="1"/>
        <v>8.3548000592178484E-2</v>
      </c>
    </row>
    <row r="58" spans="1:10" x14ac:dyDescent="0.45">
      <c r="A58" s="1">
        <v>44378</v>
      </c>
      <c r="B58">
        <v>683.919983</v>
      </c>
      <c r="C58">
        <v>700</v>
      </c>
      <c r="D58">
        <v>620.46002199999998</v>
      </c>
      <c r="E58">
        <v>687.20001200000002</v>
      </c>
      <c r="F58">
        <v>687.20001200000002</v>
      </c>
      <c r="G58">
        <v>448393900</v>
      </c>
      <c r="I58" s="2">
        <f t="shared" si="0"/>
        <v>1.1034279634527966E-2</v>
      </c>
      <c r="J58" s="2">
        <f t="shared" si="1"/>
        <v>1.0973846124770689E-2</v>
      </c>
    </row>
    <row r="59" spans="1:10" x14ac:dyDescent="0.45">
      <c r="A59" s="1">
        <v>44409</v>
      </c>
      <c r="B59">
        <v>700</v>
      </c>
      <c r="C59">
        <v>740.39001499999995</v>
      </c>
      <c r="D59">
        <v>648.84002699999996</v>
      </c>
      <c r="E59">
        <v>735.71997099999999</v>
      </c>
      <c r="F59">
        <v>735.71997099999999</v>
      </c>
      <c r="G59">
        <v>381113700</v>
      </c>
      <c r="I59" s="2">
        <f t="shared" si="0"/>
        <v>7.0605294168708532E-2</v>
      </c>
      <c r="J59" s="2">
        <f t="shared" si="1"/>
        <v>6.8224184013215797E-2</v>
      </c>
    </row>
    <row r="60" spans="1:10" x14ac:dyDescent="0.45">
      <c r="A60" s="1">
        <v>44440</v>
      </c>
      <c r="B60">
        <v>734.080017</v>
      </c>
      <c r="C60">
        <v>799</v>
      </c>
      <c r="D60">
        <v>708.84997599999997</v>
      </c>
      <c r="E60">
        <v>775.47997999999995</v>
      </c>
      <c r="F60">
        <v>775.47997999999995</v>
      </c>
      <c r="G60">
        <v>390101400</v>
      </c>
      <c r="I60" s="2">
        <f t="shared" si="0"/>
        <v>5.4042313063702219E-2</v>
      </c>
      <c r="J60" s="2">
        <f t="shared" si="1"/>
        <v>5.2632594535101593E-2</v>
      </c>
    </row>
    <row r="61" spans="1:10" x14ac:dyDescent="0.45">
      <c r="A61" s="1">
        <v>44470</v>
      </c>
      <c r="B61">
        <v>778.40002400000003</v>
      </c>
      <c r="C61">
        <v>820.25</v>
      </c>
      <c r="D61">
        <v>763.59002699999996</v>
      </c>
      <c r="E61">
        <v>818.32000700000003</v>
      </c>
      <c r="F61">
        <v>818.32000700000003</v>
      </c>
      <c r="G61">
        <v>179030600</v>
      </c>
      <c r="I61" s="2">
        <f t="shared" si="0"/>
        <v>5.5243240450901343E-2</v>
      </c>
      <c r="J61" s="2">
        <f t="shared" si="1"/>
        <v>5.3771300022334746E-2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06BA-0B23-4802-BB8B-FDF321ED1961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WMT</v>
      </c>
    </row>
    <row r="2" spans="1:13" x14ac:dyDescent="0.45">
      <c r="A2" s="1">
        <v>42675</v>
      </c>
      <c r="B2">
        <v>69.980002999999996</v>
      </c>
      <c r="C2">
        <v>72.089995999999999</v>
      </c>
      <c r="D2">
        <v>68.120002999999997</v>
      </c>
      <c r="E2">
        <v>70.430000000000007</v>
      </c>
      <c r="F2">
        <v>63.443030999999998</v>
      </c>
      <c r="G2">
        <v>210370600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https://query1.finance.yahoo.com/v7/finance/download/WMT?period1=1473897600&amp;period2=1634256000&amp;interval=1mo&amp;events=history&amp;includeAdjustedClose=true</v>
      </c>
    </row>
    <row r="3" spans="1:13" x14ac:dyDescent="0.45">
      <c r="A3" s="1">
        <v>42705</v>
      </c>
      <c r="B3">
        <v>70.25</v>
      </c>
      <c r="C3">
        <v>72.480002999999996</v>
      </c>
      <c r="D3">
        <v>68.830001999999993</v>
      </c>
      <c r="E3">
        <v>69.120002999999997</v>
      </c>
      <c r="F3">
        <v>62.262999999999998</v>
      </c>
      <c r="G3">
        <v>162527500</v>
      </c>
      <c r="I3" s="2">
        <f>F3/F2-1</f>
        <v>-1.859985220441307E-2</v>
      </c>
      <c r="J3" s="2">
        <f>LN(F3/F2)</f>
        <v>-1.8775004729660094E-2</v>
      </c>
    </row>
    <row r="4" spans="1:13" x14ac:dyDescent="0.45">
      <c r="A4" s="1">
        <v>42736</v>
      </c>
      <c r="B4">
        <v>69.239998</v>
      </c>
      <c r="C4">
        <v>69.629997000000003</v>
      </c>
      <c r="D4">
        <v>65.279999000000004</v>
      </c>
      <c r="E4">
        <v>66.739998</v>
      </c>
      <c r="F4">
        <v>60.549377</v>
      </c>
      <c r="G4">
        <v>181828000</v>
      </c>
      <c r="I4" s="2">
        <f t="shared" ref="I4:I61" si="0">F4/F3-1</f>
        <v>-2.7522332685543605E-2</v>
      </c>
      <c r="J4" s="2">
        <f t="shared" ref="J4:J61" si="1">LN(F4/F3)</f>
        <v>-2.790816795429011E-2</v>
      </c>
      <c r="M4" s="5"/>
    </row>
    <row r="5" spans="1:13" x14ac:dyDescent="0.45">
      <c r="A5" s="1">
        <v>42767</v>
      </c>
      <c r="B5">
        <v>66.459998999999996</v>
      </c>
      <c r="C5">
        <v>72.800003000000004</v>
      </c>
      <c r="D5">
        <v>66.040001000000004</v>
      </c>
      <c r="E5">
        <v>70.930000000000007</v>
      </c>
      <c r="F5">
        <v>64.350730999999996</v>
      </c>
      <c r="G5">
        <v>207967400</v>
      </c>
      <c r="I5" s="2">
        <f t="shared" si="0"/>
        <v>6.2781058837318771E-2</v>
      </c>
      <c r="J5" s="2">
        <f t="shared" si="1"/>
        <v>6.0889112800145952E-2</v>
      </c>
    </row>
    <row r="6" spans="1:13" x14ac:dyDescent="0.45">
      <c r="A6" s="1">
        <v>42795</v>
      </c>
      <c r="B6">
        <v>70.970000999999996</v>
      </c>
      <c r="C6">
        <v>72.559997999999993</v>
      </c>
      <c r="D6">
        <v>69.330001999999993</v>
      </c>
      <c r="E6">
        <v>72.080001999999993</v>
      </c>
      <c r="F6">
        <v>65.394058000000001</v>
      </c>
      <c r="G6">
        <v>191103100</v>
      </c>
      <c r="I6" s="2">
        <f t="shared" si="0"/>
        <v>1.6213133616151287E-2</v>
      </c>
      <c r="J6" s="2">
        <f t="shared" si="1"/>
        <v>1.6083104337385228E-2</v>
      </c>
    </row>
    <row r="7" spans="1:13" x14ac:dyDescent="0.45">
      <c r="A7" s="1">
        <v>42826</v>
      </c>
      <c r="B7">
        <v>72.080001999999993</v>
      </c>
      <c r="C7">
        <v>75.769997000000004</v>
      </c>
      <c r="D7">
        <v>71.379997000000003</v>
      </c>
      <c r="E7">
        <v>75.180000000000007</v>
      </c>
      <c r="F7">
        <v>68.708022999999997</v>
      </c>
      <c r="G7">
        <v>127527200</v>
      </c>
      <c r="I7" s="2">
        <f t="shared" si="0"/>
        <v>5.0676852016126483E-2</v>
      </c>
      <c r="J7" s="2">
        <f t="shared" si="1"/>
        <v>4.9434577458320125E-2</v>
      </c>
    </row>
    <row r="8" spans="1:13" x14ac:dyDescent="0.45">
      <c r="A8" s="1">
        <v>42856</v>
      </c>
      <c r="B8">
        <v>75.089995999999999</v>
      </c>
      <c r="C8">
        <v>79.440002000000007</v>
      </c>
      <c r="D8">
        <v>74.959998999999996</v>
      </c>
      <c r="E8">
        <v>78.599997999999999</v>
      </c>
      <c r="F8">
        <v>71.833611000000005</v>
      </c>
      <c r="G8">
        <v>182345800</v>
      </c>
      <c r="I8" s="2">
        <f t="shared" si="0"/>
        <v>4.5490873751381278E-2</v>
      </c>
      <c r="J8" s="2">
        <f t="shared" si="1"/>
        <v>4.4486510772777127E-2</v>
      </c>
    </row>
    <row r="9" spans="1:13" x14ac:dyDescent="0.45">
      <c r="A9" s="1">
        <v>42887</v>
      </c>
      <c r="B9">
        <v>78.639999000000003</v>
      </c>
      <c r="C9">
        <v>80.470000999999996</v>
      </c>
      <c r="D9">
        <v>73.290001000000004</v>
      </c>
      <c r="E9">
        <v>75.680000000000007</v>
      </c>
      <c r="F9">
        <v>69.627853000000002</v>
      </c>
      <c r="G9">
        <v>247520700</v>
      </c>
      <c r="I9" s="2">
        <f t="shared" si="0"/>
        <v>-3.0706489194870068E-2</v>
      </c>
      <c r="J9" s="2">
        <f t="shared" si="1"/>
        <v>-3.1187812228846475E-2</v>
      </c>
    </row>
    <row r="10" spans="1:13" x14ac:dyDescent="0.45">
      <c r="A10" s="1">
        <v>42917</v>
      </c>
      <c r="B10">
        <v>75.839995999999999</v>
      </c>
      <c r="C10">
        <v>80.339995999999999</v>
      </c>
      <c r="D10">
        <v>73.129997000000003</v>
      </c>
      <c r="E10">
        <v>79.989998</v>
      </c>
      <c r="F10">
        <v>73.593154999999996</v>
      </c>
      <c r="G10">
        <v>143448100</v>
      </c>
      <c r="I10" s="2">
        <f t="shared" si="0"/>
        <v>5.694993927214731E-2</v>
      </c>
      <c r="J10" s="2">
        <f t="shared" si="1"/>
        <v>5.5387344623808475E-2</v>
      </c>
    </row>
    <row r="11" spans="1:13" x14ac:dyDescent="0.45">
      <c r="A11" s="1">
        <v>42948</v>
      </c>
      <c r="B11">
        <v>80.25</v>
      </c>
      <c r="C11">
        <v>81.989998</v>
      </c>
      <c r="D11">
        <v>77.5</v>
      </c>
      <c r="E11">
        <v>78.069999999999993</v>
      </c>
      <c r="F11">
        <v>71.826713999999996</v>
      </c>
      <c r="G11">
        <v>203652700</v>
      </c>
      <c r="I11" s="2">
        <f t="shared" si="0"/>
        <v>-2.4002789389855672E-2</v>
      </c>
      <c r="J11" s="2">
        <f t="shared" si="1"/>
        <v>-2.4295550554538102E-2</v>
      </c>
    </row>
    <row r="12" spans="1:13" x14ac:dyDescent="0.45">
      <c r="A12" s="1">
        <v>42979</v>
      </c>
      <c r="B12">
        <v>78.309997999999993</v>
      </c>
      <c r="C12">
        <v>81.120002999999997</v>
      </c>
      <c r="D12">
        <v>77.730002999999996</v>
      </c>
      <c r="E12">
        <v>78.139999000000003</v>
      </c>
      <c r="F12">
        <v>72.343306999999996</v>
      </c>
      <c r="G12">
        <v>161153600</v>
      </c>
      <c r="I12" s="2">
        <f t="shared" si="0"/>
        <v>7.1922126355383753E-3</v>
      </c>
      <c r="J12" s="2">
        <f t="shared" si="1"/>
        <v>7.1664720218620062E-3</v>
      </c>
    </row>
    <row r="13" spans="1:13" x14ac:dyDescent="0.45">
      <c r="A13" s="1">
        <v>43009</v>
      </c>
      <c r="B13">
        <v>77.900002000000001</v>
      </c>
      <c r="C13">
        <v>89.110000999999997</v>
      </c>
      <c r="D13">
        <v>77.5</v>
      </c>
      <c r="E13">
        <v>87.309997999999993</v>
      </c>
      <c r="F13">
        <v>80.833038000000002</v>
      </c>
      <c r="G13">
        <v>198775100</v>
      </c>
      <c r="I13" s="2">
        <f t="shared" si="0"/>
        <v>0.11735337175006388</v>
      </c>
      <c r="J13" s="2">
        <f t="shared" si="1"/>
        <v>0.110962827934764</v>
      </c>
    </row>
    <row r="14" spans="1:13" x14ac:dyDescent="0.45">
      <c r="A14" s="1">
        <v>43040</v>
      </c>
      <c r="B14">
        <v>87.07</v>
      </c>
      <c r="C14">
        <v>100.129997</v>
      </c>
      <c r="D14">
        <v>87</v>
      </c>
      <c r="E14">
        <v>97.230002999999996</v>
      </c>
      <c r="F14">
        <v>90.017159000000007</v>
      </c>
      <c r="G14">
        <v>222703100</v>
      </c>
      <c r="I14" s="2">
        <f t="shared" si="0"/>
        <v>0.11361840686972569</v>
      </c>
      <c r="J14" s="2">
        <f t="shared" si="1"/>
        <v>0.10761453961885357</v>
      </c>
    </row>
    <row r="15" spans="1:13" x14ac:dyDescent="0.45">
      <c r="A15" s="1">
        <v>43070</v>
      </c>
      <c r="B15">
        <v>97.610000999999997</v>
      </c>
      <c r="C15">
        <v>99.910004000000001</v>
      </c>
      <c r="D15">
        <v>96.139999000000003</v>
      </c>
      <c r="E15">
        <v>98.75</v>
      </c>
      <c r="F15">
        <v>91.424385000000001</v>
      </c>
      <c r="G15">
        <v>166774100</v>
      </c>
      <c r="I15" s="2">
        <f t="shared" si="0"/>
        <v>1.5632863952082632E-2</v>
      </c>
      <c r="J15" s="2">
        <f t="shared" si="1"/>
        <v>1.5511929474193067E-2</v>
      </c>
    </row>
    <row r="16" spans="1:13" x14ac:dyDescent="0.45">
      <c r="A16" s="1">
        <v>43101</v>
      </c>
      <c r="B16">
        <v>99.300003000000004</v>
      </c>
      <c r="C16">
        <v>109.980003</v>
      </c>
      <c r="D16">
        <v>98.519997000000004</v>
      </c>
      <c r="E16">
        <v>106.599998</v>
      </c>
      <c r="F16">
        <v>99.212188999999995</v>
      </c>
      <c r="G16">
        <v>169694600</v>
      </c>
      <c r="I16" s="2">
        <f t="shared" si="0"/>
        <v>8.5183006700017661E-2</v>
      </c>
      <c r="J16" s="2">
        <f t="shared" si="1"/>
        <v>8.1748642538878133E-2</v>
      </c>
      <c r="M16" s="4"/>
    </row>
    <row r="17" spans="1:13" x14ac:dyDescent="0.45">
      <c r="A17" s="1">
        <v>43132</v>
      </c>
      <c r="B17">
        <v>105.959999</v>
      </c>
      <c r="C17">
        <v>106.55999799999999</v>
      </c>
      <c r="D17">
        <v>90</v>
      </c>
      <c r="E17">
        <v>90.010002</v>
      </c>
      <c r="F17">
        <v>83.771941999999996</v>
      </c>
      <c r="G17">
        <v>307532700</v>
      </c>
      <c r="I17" s="2">
        <f t="shared" si="0"/>
        <v>-0.15562852866798449</v>
      </c>
      <c r="J17" s="2">
        <f t="shared" si="1"/>
        <v>-0.16916274930584721</v>
      </c>
      <c r="M17" s="4"/>
    </row>
    <row r="18" spans="1:13" x14ac:dyDescent="0.45">
      <c r="A18" s="1">
        <v>43160</v>
      </c>
      <c r="B18">
        <v>90.169998000000007</v>
      </c>
      <c r="C18">
        <v>90.5</v>
      </c>
      <c r="D18">
        <v>85.279999000000004</v>
      </c>
      <c r="E18">
        <v>88.970000999999996</v>
      </c>
      <c r="F18">
        <v>82.804007999999996</v>
      </c>
      <c r="G18">
        <v>256003000</v>
      </c>
      <c r="I18" s="2">
        <f t="shared" si="0"/>
        <v>-1.1554393713350986E-2</v>
      </c>
      <c r="J18" s="2">
        <f t="shared" si="1"/>
        <v>-1.1621664403791419E-2</v>
      </c>
    </row>
    <row r="19" spans="1:13" x14ac:dyDescent="0.45">
      <c r="A19" s="1">
        <v>43191</v>
      </c>
      <c r="B19">
        <v>88</v>
      </c>
      <c r="C19">
        <v>89.660004000000001</v>
      </c>
      <c r="D19">
        <v>84.839995999999999</v>
      </c>
      <c r="E19">
        <v>88.459998999999996</v>
      </c>
      <c r="F19">
        <v>82.820205999999999</v>
      </c>
      <c r="G19">
        <v>163581800</v>
      </c>
      <c r="I19" s="2">
        <f t="shared" si="0"/>
        <v>1.956185502518526E-4</v>
      </c>
      <c r="J19" s="2">
        <f t="shared" si="1"/>
        <v>1.9559941943810531E-4</v>
      </c>
    </row>
    <row r="20" spans="1:13" x14ac:dyDescent="0.45">
      <c r="A20" s="1">
        <v>43221</v>
      </c>
      <c r="B20">
        <v>87.669998000000007</v>
      </c>
      <c r="C20">
        <v>88.099997999999999</v>
      </c>
      <c r="D20">
        <v>81.779999000000004</v>
      </c>
      <c r="E20">
        <v>82.540001000000004</v>
      </c>
      <c r="F20">
        <v>77.277618000000004</v>
      </c>
      <c r="G20">
        <v>248483300</v>
      </c>
      <c r="I20" s="2">
        <f t="shared" si="0"/>
        <v>-6.6923137090482476E-2</v>
      </c>
      <c r="J20" s="2">
        <f t="shared" si="1"/>
        <v>-6.9267698988372484E-2</v>
      </c>
    </row>
    <row r="21" spans="1:13" x14ac:dyDescent="0.45">
      <c r="A21" s="1">
        <v>43252</v>
      </c>
      <c r="B21">
        <v>83.040001000000004</v>
      </c>
      <c r="C21">
        <v>87.489998</v>
      </c>
      <c r="D21">
        <v>82.370002999999997</v>
      </c>
      <c r="E21">
        <v>85.650002000000001</v>
      </c>
      <c r="F21">
        <v>80.694534000000004</v>
      </c>
      <c r="G21">
        <v>185619400</v>
      </c>
      <c r="I21" s="2">
        <f t="shared" si="0"/>
        <v>4.4216114425265962E-2</v>
      </c>
      <c r="J21" s="2">
        <f t="shared" si="1"/>
        <v>4.3266474192098683E-2</v>
      </c>
    </row>
    <row r="22" spans="1:13" x14ac:dyDescent="0.45">
      <c r="A22" s="1">
        <v>43282</v>
      </c>
      <c r="B22">
        <v>85.650002000000001</v>
      </c>
      <c r="C22">
        <v>89.660004000000001</v>
      </c>
      <c r="D22">
        <v>83.400002000000001</v>
      </c>
      <c r="E22">
        <v>89.230002999999996</v>
      </c>
      <c r="F22">
        <v>84.067406000000005</v>
      </c>
      <c r="G22">
        <v>117596900</v>
      </c>
      <c r="I22" s="2">
        <f t="shared" si="0"/>
        <v>4.1798023147391783E-2</v>
      </c>
      <c r="J22" s="2">
        <f t="shared" si="1"/>
        <v>4.0948088791534464E-2</v>
      </c>
    </row>
    <row r="23" spans="1:13" x14ac:dyDescent="0.45">
      <c r="A23" s="1">
        <v>43313</v>
      </c>
      <c r="B23">
        <v>88.860000999999997</v>
      </c>
      <c r="C23">
        <v>100.209999</v>
      </c>
      <c r="D23">
        <v>87.620002999999997</v>
      </c>
      <c r="E23">
        <v>95.860000999999997</v>
      </c>
      <c r="F23">
        <v>90.313820000000007</v>
      </c>
      <c r="G23">
        <v>205659500</v>
      </c>
      <c r="I23" s="2">
        <f t="shared" si="0"/>
        <v>7.4302447252862835E-2</v>
      </c>
      <c r="J23" s="2">
        <f t="shared" si="1"/>
        <v>7.1671564685403338E-2</v>
      </c>
    </row>
    <row r="24" spans="1:13" x14ac:dyDescent="0.45">
      <c r="A24" s="1">
        <v>43344</v>
      </c>
      <c r="B24">
        <v>95.800003000000004</v>
      </c>
      <c r="C24">
        <v>97.660004000000001</v>
      </c>
      <c r="D24">
        <v>93.690002000000007</v>
      </c>
      <c r="E24">
        <v>93.910004000000001</v>
      </c>
      <c r="F24">
        <v>88.990539999999996</v>
      </c>
      <c r="G24">
        <v>127212500</v>
      </c>
      <c r="I24" s="2">
        <f t="shared" si="0"/>
        <v>-1.4652021141393523E-2</v>
      </c>
      <c r="J24" s="2">
        <f t="shared" si="1"/>
        <v>-1.4760422168995859E-2</v>
      </c>
      <c r="M24" s="4"/>
    </row>
    <row r="25" spans="1:13" x14ac:dyDescent="0.45">
      <c r="A25" s="1">
        <v>43374</v>
      </c>
      <c r="B25">
        <v>94.290001000000004</v>
      </c>
      <c r="C25">
        <v>102.599998</v>
      </c>
      <c r="D25">
        <v>92.889999000000003</v>
      </c>
      <c r="E25">
        <v>100.279999</v>
      </c>
      <c r="F25">
        <v>95.026825000000002</v>
      </c>
      <c r="G25">
        <v>216421000</v>
      </c>
      <c r="I25" s="2">
        <f t="shared" si="0"/>
        <v>6.7830636829487867E-2</v>
      </c>
      <c r="J25" s="2">
        <f t="shared" si="1"/>
        <v>6.5629148215234925E-2</v>
      </c>
      <c r="M25" s="4"/>
    </row>
    <row r="26" spans="1:13" x14ac:dyDescent="0.45">
      <c r="A26" s="1">
        <v>43405</v>
      </c>
      <c r="B26">
        <v>99.959998999999996</v>
      </c>
      <c r="C26">
        <v>106.209999</v>
      </c>
      <c r="D26">
        <v>93.309997999999993</v>
      </c>
      <c r="E26">
        <v>97.650002000000001</v>
      </c>
      <c r="F26">
        <v>92.534606999999994</v>
      </c>
      <c r="G26">
        <v>191936600</v>
      </c>
      <c r="I26" s="2">
        <f t="shared" si="0"/>
        <v>-2.6226468157807159E-2</v>
      </c>
      <c r="J26" s="2">
        <f t="shared" si="1"/>
        <v>-2.6576515884100975E-2</v>
      </c>
    </row>
    <row r="27" spans="1:13" x14ac:dyDescent="0.45">
      <c r="A27" s="1">
        <v>43435</v>
      </c>
      <c r="B27">
        <v>98.019997000000004</v>
      </c>
      <c r="C27">
        <v>99.589995999999999</v>
      </c>
      <c r="D27">
        <v>85.779999000000004</v>
      </c>
      <c r="E27">
        <v>93.150002000000001</v>
      </c>
      <c r="F27">
        <v>88.270340000000004</v>
      </c>
      <c r="G27">
        <v>186311800</v>
      </c>
      <c r="I27" s="2">
        <f t="shared" si="0"/>
        <v>-4.6082942784854475E-2</v>
      </c>
      <c r="J27" s="2">
        <f t="shared" si="1"/>
        <v>-4.7178553436024902E-2</v>
      </c>
    </row>
    <row r="28" spans="1:13" x14ac:dyDescent="0.45">
      <c r="A28" s="1">
        <v>43466</v>
      </c>
      <c r="B28">
        <v>91.639999000000003</v>
      </c>
      <c r="C28">
        <v>99.349997999999999</v>
      </c>
      <c r="D28">
        <v>91.639999000000003</v>
      </c>
      <c r="E28">
        <v>95.830001999999993</v>
      </c>
      <c r="F28">
        <v>91.305496000000005</v>
      </c>
      <c r="G28">
        <v>160739700</v>
      </c>
      <c r="I28" s="2">
        <f t="shared" si="0"/>
        <v>3.4384777491510699E-2</v>
      </c>
      <c r="J28" s="2">
        <f t="shared" si="1"/>
        <v>3.3806832098384157E-2</v>
      </c>
    </row>
    <row r="29" spans="1:13" x14ac:dyDescent="0.45">
      <c r="A29" s="1">
        <v>43497</v>
      </c>
      <c r="B29">
        <v>95.919998000000007</v>
      </c>
      <c r="C29">
        <v>104.18</v>
      </c>
      <c r="D29">
        <v>93.110000999999997</v>
      </c>
      <c r="E29">
        <v>98.989998</v>
      </c>
      <c r="F29">
        <v>94.316299000000001</v>
      </c>
      <c r="G29">
        <v>166799500</v>
      </c>
      <c r="I29" s="2">
        <f t="shared" si="0"/>
        <v>3.2975046759507132E-2</v>
      </c>
      <c r="J29" s="2">
        <f t="shared" si="1"/>
        <v>3.2443033756200355E-2</v>
      </c>
    </row>
    <row r="30" spans="1:13" x14ac:dyDescent="0.45">
      <c r="A30" s="1">
        <v>43525</v>
      </c>
      <c r="B30">
        <v>99.470000999999996</v>
      </c>
      <c r="C30">
        <v>100.489998</v>
      </c>
      <c r="D30">
        <v>95</v>
      </c>
      <c r="E30">
        <v>97.529999000000004</v>
      </c>
      <c r="F30">
        <v>92.925224</v>
      </c>
      <c r="G30">
        <v>141147100</v>
      </c>
      <c r="I30" s="2">
        <f t="shared" si="0"/>
        <v>-1.4749041414358288E-2</v>
      </c>
      <c r="J30" s="2">
        <f t="shared" si="1"/>
        <v>-1.4858889971042871E-2</v>
      </c>
    </row>
    <row r="31" spans="1:13" x14ac:dyDescent="0.45">
      <c r="A31" s="1">
        <v>43556</v>
      </c>
      <c r="B31">
        <v>97.970000999999996</v>
      </c>
      <c r="C31">
        <v>104.150002</v>
      </c>
      <c r="D31">
        <v>96.790001000000004</v>
      </c>
      <c r="E31">
        <v>102.839996</v>
      </c>
      <c r="F31">
        <v>98.511748999999995</v>
      </c>
      <c r="G31">
        <v>110606900</v>
      </c>
      <c r="I31" s="2">
        <f t="shared" si="0"/>
        <v>6.0118499149380611E-2</v>
      </c>
      <c r="J31" s="2">
        <f t="shared" si="1"/>
        <v>5.8380693526113962E-2</v>
      </c>
    </row>
    <row r="32" spans="1:13" x14ac:dyDescent="0.45">
      <c r="A32" s="1">
        <v>43586</v>
      </c>
      <c r="B32">
        <v>102.769997</v>
      </c>
      <c r="C32">
        <v>103.959999</v>
      </c>
      <c r="D32">
        <v>98.849997999999999</v>
      </c>
      <c r="E32">
        <v>101.44000200000001</v>
      </c>
      <c r="F32">
        <v>97.170670000000001</v>
      </c>
      <c r="G32">
        <v>155764900</v>
      </c>
      <c r="I32" s="2">
        <f t="shared" si="0"/>
        <v>-1.3613391434152633E-2</v>
      </c>
      <c r="J32" s="2">
        <f t="shared" si="1"/>
        <v>-1.3706903292844937E-2</v>
      </c>
    </row>
    <row r="33" spans="1:10" x14ac:dyDescent="0.45">
      <c r="A33" s="1">
        <v>43617</v>
      </c>
      <c r="B33">
        <v>101.629997</v>
      </c>
      <c r="C33">
        <v>112.220001</v>
      </c>
      <c r="D33">
        <v>101.400002</v>
      </c>
      <c r="E33">
        <v>110.489998</v>
      </c>
      <c r="F33">
        <v>106.402023</v>
      </c>
      <c r="G33">
        <v>121525000</v>
      </c>
      <c r="I33" s="2">
        <f t="shared" si="0"/>
        <v>9.5001434074705848E-2</v>
      </c>
      <c r="J33" s="2">
        <f t="shared" si="1"/>
        <v>9.0755672924872161E-2</v>
      </c>
    </row>
    <row r="34" spans="1:10" x14ac:dyDescent="0.45">
      <c r="A34" s="1">
        <v>43647</v>
      </c>
      <c r="B34">
        <v>111.300003</v>
      </c>
      <c r="C34">
        <v>115.489998</v>
      </c>
      <c r="D34">
        <v>109.629997</v>
      </c>
      <c r="E34">
        <v>110.379997</v>
      </c>
      <c r="F34">
        <v>106.296082</v>
      </c>
      <c r="G34">
        <v>91286900</v>
      </c>
      <c r="I34" s="2">
        <f t="shared" si="0"/>
        <v>-9.9566715944865436E-4</v>
      </c>
      <c r="J34" s="2">
        <f t="shared" si="1"/>
        <v>-9.961631652599869E-4</v>
      </c>
    </row>
    <row r="35" spans="1:10" x14ac:dyDescent="0.45">
      <c r="A35" s="1">
        <v>43678</v>
      </c>
      <c r="B35">
        <v>110.32</v>
      </c>
      <c r="C35">
        <v>115.379997</v>
      </c>
      <c r="D35">
        <v>104.839996</v>
      </c>
      <c r="E35">
        <v>114.260002</v>
      </c>
      <c r="F35">
        <v>110.032539</v>
      </c>
      <c r="G35">
        <v>157874200</v>
      </c>
      <c r="I35" s="2">
        <f t="shared" si="0"/>
        <v>3.5151408496881364E-2</v>
      </c>
      <c r="J35" s="2">
        <f t="shared" si="1"/>
        <v>3.4547704421011349E-2</v>
      </c>
    </row>
    <row r="36" spans="1:10" x14ac:dyDescent="0.45">
      <c r="A36" s="1">
        <v>43709</v>
      </c>
      <c r="B36">
        <v>113.68</v>
      </c>
      <c r="C36">
        <v>119.860001</v>
      </c>
      <c r="D36">
        <v>113.489998</v>
      </c>
      <c r="E36">
        <v>118.68</v>
      </c>
      <c r="F36">
        <v>114.85159299999999</v>
      </c>
      <c r="G36">
        <v>105362500</v>
      </c>
      <c r="I36" s="2">
        <f t="shared" si="0"/>
        <v>4.3796626377948122E-2</v>
      </c>
      <c r="J36" s="2">
        <f t="shared" si="1"/>
        <v>4.2864668164037507E-2</v>
      </c>
    </row>
    <row r="37" spans="1:10" x14ac:dyDescent="0.45">
      <c r="A37" s="1">
        <v>43739</v>
      </c>
      <c r="B37">
        <v>118.849998</v>
      </c>
      <c r="C37">
        <v>120.709999</v>
      </c>
      <c r="D37">
        <v>114.58000199999999</v>
      </c>
      <c r="E37">
        <v>117.260002</v>
      </c>
      <c r="F37">
        <v>113.477402</v>
      </c>
      <c r="G37">
        <v>96407600</v>
      </c>
      <c r="I37" s="2">
        <f t="shared" si="0"/>
        <v>-1.1964927643624335E-2</v>
      </c>
      <c r="J37" s="2">
        <f t="shared" si="1"/>
        <v>-1.2037083527907654E-2</v>
      </c>
    </row>
    <row r="38" spans="1:10" x14ac:dyDescent="0.45">
      <c r="A38" s="1">
        <v>43770</v>
      </c>
      <c r="B38">
        <v>117.91999800000001</v>
      </c>
      <c r="C38">
        <v>125.379997</v>
      </c>
      <c r="D38">
        <v>117.08000199999999</v>
      </c>
      <c r="E38">
        <v>119.089996</v>
      </c>
      <c r="F38">
        <v>115.24836000000001</v>
      </c>
      <c r="G38">
        <v>116620600</v>
      </c>
      <c r="I38" s="2">
        <f t="shared" si="0"/>
        <v>1.5606261412294264E-2</v>
      </c>
      <c r="J38" s="2">
        <f t="shared" si="1"/>
        <v>1.5485736064015312E-2</v>
      </c>
    </row>
    <row r="39" spans="1:10" x14ac:dyDescent="0.45">
      <c r="A39" s="1">
        <v>43800</v>
      </c>
      <c r="B39">
        <v>119.150002</v>
      </c>
      <c r="C39">
        <v>122.120003</v>
      </c>
      <c r="D39">
        <v>117.41999800000001</v>
      </c>
      <c r="E39">
        <v>118.839996</v>
      </c>
      <c r="F39">
        <v>115.006424</v>
      </c>
      <c r="G39">
        <v>98422700</v>
      </c>
      <c r="I39" s="2">
        <f t="shared" si="0"/>
        <v>-2.0992576380263195E-3</v>
      </c>
      <c r="J39" s="2">
        <f t="shared" si="1"/>
        <v>-2.101464167932388E-3</v>
      </c>
    </row>
    <row r="40" spans="1:10" x14ac:dyDescent="0.45">
      <c r="A40" s="1">
        <v>43831</v>
      </c>
      <c r="B40">
        <v>118.860001</v>
      </c>
      <c r="C40">
        <v>119.889999</v>
      </c>
      <c r="D40">
        <v>112.68</v>
      </c>
      <c r="E40">
        <v>114.489998</v>
      </c>
      <c r="F40">
        <v>111.293716</v>
      </c>
      <c r="G40">
        <v>127907500</v>
      </c>
      <c r="I40" s="2">
        <f t="shared" si="0"/>
        <v>-3.2282614056411196E-2</v>
      </c>
      <c r="J40" s="2">
        <f t="shared" si="1"/>
        <v>-3.2815191003051997E-2</v>
      </c>
    </row>
    <row r="41" spans="1:10" x14ac:dyDescent="0.45">
      <c r="A41" s="1">
        <v>43862</v>
      </c>
      <c r="B41">
        <v>114.900002</v>
      </c>
      <c r="C41">
        <v>119.949997</v>
      </c>
      <c r="D41">
        <v>104.370003</v>
      </c>
      <c r="E41">
        <v>107.68</v>
      </c>
      <c r="F41">
        <v>104.67383599999999</v>
      </c>
      <c r="G41">
        <v>132414100</v>
      </c>
      <c r="I41" s="2">
        <f t="shared" si="0"/>
        <v>-5.9481166034567545E-2</v>
      </c>
      <c r="J41" s="2">
        <f t="shared" si="1"/>
        <v>-6.1323604959972383E-2</v>
      </c>
    </row>
    <row r="42" spans="1:10" x14ac:dyDescent="0.45">
      <c r="A42" s="1">
        <v>43891</v>
      </c>
      <c r="B42">
        <v>107.599998</v>
      </c>
      <c r="C42">
        <v>128.08000200000001</v>
      </c>
      <c r="D42">
        <v>102</v>
      </c>
      <c r="E42">
        <v>113.620003</v>
      </c>
      <c r="F42">
        <v>110.448013</v>
      </c>
      <c r="G42">
        <v>318954800</v>
      </c>
      <c r="I42" s="2">
        <f t="shared" si="0"/>
        <v>5.5163517653064709E-2</v>
      </c>
      <c r="J42" s="2">
        <f t="shared" si="1"/>
        <v>5.3695747953930471E-2</v>
      </c>
    </row>
    <row r="43" spans="1:10" x14ac:dyDescent="0.45">
      <c r="A43" s="1">
        <v>43922</v>
      </c>
      <c r="B43">
        <v>112.150002</v>
      </c>
      <c r="C43">
        <v>133.38000500000001</v>
      </c>
      <c r="D43">
        <v>111.800003</v>
      </c>
      <c r="E43">
        <v>121.550003</v>
      </c>
      <c r="F43">
        <v>118.679436</v>
      </c>
      <c r="G43">
        <v>207159800</v>
      </c>
      <c r="I43" s="2">
        <f t="shared" si="0"/>
        <v>7.4527578870975164E-2</v>
      </c>
      <c r="J43" s="2">
        <f t="shared" si="1"/>
        <v>7.1881103472742569E-2</v>
      </c>
    </row>
    <row r="44" spans="1:10" x14ac:dyDescent="0.45">
      <c r="A44" s="1">
        <v>43952</v>
      </c>
      <c r="B44">
        <v>121.480003</v>
      </c>
      <c r="C44">
        <v>131.990005</v>
      </c>
      <c r="D44">
        <v>120.779999</v>
      </c>
      <c r="E44">
        <v>124.05999799999999</v>
      </c>
      <c r="F44">
        <v>121.13015</v>
      </c>
      <c r="G44">
        <v>186789700</v>
      </c>
      <c r="I44" s="2">
        <f t="shared" si="0"/>
        <v>2.0649862205277092E-2</v>
      </c>
      <c r="J44" s="2">
        <f t="shared" si="1"/>
        <v>2.0439544230615066E-2</v>
      </c>
    </row>
    <row r="45" spans="1:10" x14ac:dyDescent="0.45">
      <c r="A45" s="1">
        <v>43983</v>
      </c>
      <c r="B45">
        <v>123.44000200000001</v>
      </c>
      <c r="C45">
        <v>124.410004</v>
      </c>
      <c r="D45">
        <v>117.010002</v>
      </c>
      <c r="E45">
        <v>119.779999</v>
      </c>
      <c r="F45">
        <v>117.46569100000001</v>
      </c>
      <c r="G45">
        <v>185852200</v>
      </c>
      <c r="I45" s="2">
        <f t="shared" si="0"/>
        <v>-3.0252245208975626E-2</v>
      </c>
      <c r="J45" s="2">
        <f t="shared" si="1"/>
        <v>-3.0719287909881831E-2</v>
      </c>
    </row>
    <row r="46" spans="1:10" x14ac:dyDescent="0.45">
      <c r="A46" s="1">
        <v>44013</v>
      </c>
      <c r="B46">
        <v>119.449997</v>
      </c>
      <c r="C46">
        <v>134.13000500000001</v>
      </c>
      <c r="D46">
        <v>118.220001</v>
      </c>
      <c r="E46">
        <v>129.39999399999999</v>
      </c>
      <c r="F46">
        <v>126.899811</v>
      </c>
      <c r="G46">
        <v>197452100</v>
      </c>
      <c r="I46" s="2">
        <f t="shared" si="0"/>
        <v>8.0313833934710255E-2</v>
      </c>
      <c r="J46" s="2">
        <f t="shared" si="1"/>
        <v>7.7251585900493761E-2</v>
      </c>
    </row>
    <row r="47" spans="1:10" x14ac:dyDescent="0.45">
      <c r="A47" s="1">
        <v>44044</v>
      </c>
      <c r="B47">
        <v>129.91000399999999</v>
      </c>
      <c r="C47">
        <v>141.070007</v>
      </c>
      <c r="D47">
        <v>128.270004</v>
      </c>
      <c r="E47">
        <v>138.85000600000001</v>
      </c>
      <c r="F47">
        <v>136.167236</v>
      </c>
      <c r="G47">
        <v>230008400</v>
      </c>
      <c r="I47" s="2">
        <f t="shared" si="0"/>
        <v>7.3029462589191851E-2</v>
      </c>
      <c r="J47" s="2">
        <f t="shared" si="1"/>
        <v>7.048592141622706E-2</v>
      </c>
    </row>
    <row r="48" spans="1:10" x14ac:dyDescent="0.45">
      <c r="A48" s="1">
        <v>44075</v>
      </c>
      <c r="B48">
        <v>141.199997</v>
      </c>
      <c r="C48">
        <v>151.33000200000001</v>
      </c>
      <c r="D48">
        <v>134.75</v>
      </c>
      <c r="E48">
        <v>139.91000399999999</v>
      </c>
      <c r="F48">
        <v>137.770813</v>
      </c>
      <c r="G48">
        <v>268657200</v>
      </c>
      <c r="I48" s="2">
        <f t="shared" si="0"/>
        <v>1.1776526035969459E-2</v>
      </c>
      <c r="J48" s="2">
        <f t="shared" si="1"/>
        <v>1.1707722404918767E-2</v>
      </c>
    </row>
    <row r="49" spans="1:10" x14ac:dyDescent="0.45">
      <c r="A49" s="1">
        <v>44105</v>
      </c>
      <c r="B49">
        <v>140.800003</v>
      </c>
      <c r="C49">
        <v>146.60000600000001</v>
      </c>
      <c r="D49">
        <v>137.36999499999999</v>
      </c>
      <c r="E49">
        <v>138.75</v>
      </c>
      <c r="F49">
        <v>136.62855500000001</v>
      </c>
      <c r="G49">
        <v>128995000</v>
      </c>
      <c r="I49" s="2">
        <f t="shared" si="0"/>
        <v>-8.291001374870266E-3</v>
      </c>
      <c r="J49" s="2">
        <f t="shared" si="1"/>
        <v>-8.3255628924036318E-3</v>
      </c>
    </row>
    <row r="50" spans="1:10" x14ac:dyDescent="0.45">
      <c r="A50" s="1">
        <v>44136</v>
      </c>
      <c r="B50">
        <v>140.58999600000001</v>
      </c>
      <c r="C50">
        <v>153.39999399999999</v>
      </c>
      <c r="D50">
        <v>139.029999</v>
      </c>
      <c r="E50">
        <v>152.78999300000001</v>
      </c>
      <c r="F50">
        <v>150.45388800000001</v>
      </c>
      <c r="G50">
        <v>137933500</v>
      </c>
      <c r="I50" s="2">
        <f t="shared" si="0"/>
        <v>0.10118919138096727</v>
      </c>
      <c r="J50" s="2">
        <f t="shared" si="1"/>
        <v>9.6390678928452822E-2</v>
      </c>
    </row>
    <row r="51" spans="1:10" x14ac:dyDescent="0.45">
      <c r="A51" s="1">
        <v>44166</v>
      </c>
      <c r="B51">
        <v>153.60000600000001</v>
      </c>
      <c r="C51">
        <v>153.66000399999999</v>
      </c>
      <c r="D51">
        <v>142.300003</v>
      </c>
      <c r="E51">
        <v>144.14999399999999</v>
      </c>
      <c r="F51">
        <v>141.945999</v>
      </c>
      <c r="G51">
        <v>170368500</v>
      </c>
      <c r="I51" s="2">
        <f t="shared" si="0"/>
        <v>-5.6548149822489124E-2</v>
      </c>
      <c r="J51" s="2">
        <f t="shared" si="1"/>
        <v>-5.8209948673956784E-2</v>
      </c>
    </row>
    <row r="52" spans="1:10" x14ac:dyDescent="0.45">
      <c r="A52" s="1">
        <v>44197</v>
      </c>
      <c r="B52">
        <v>144.300003</v>
      </c>
      <c r="C52">
        <v>149.929993</v>
      </c>
      <c r="D52">
        <v>140.35000600000001</v>
      </c>
      <c r="E52">
        <v>140.490005</v>
      </c>
      <c r="F52">
        <v>138.84764100000001</v>
      </c>
      <c r="G52">
        <v>150162900</v>
      </c>
      <c r="I52" s="2">
        <f t="shared" si="0"/>
        <v>-2.1827723372463526E-2</v>
      </c>
      <c r="J52" s="2">
        <f t="shared" si="1"/>
        <v>-2.2069472489360222E-2</v>
      </c>
    </row>
    <row r="53" spans="1:10" x14ac:dyDescent="0.45">
      <c r="A53" s="1">
        <v>44228</v>
      </c>
      <c r="B53">
        <v>140.91000399999999</v>
      </c>
      <c r="C53">
        <v>147.5</v>
      </c>
      <c r="D53">
        <v>129.86000100000001</v>
      </c>
      <c r="E53">
        <v>129.91999799999999</v>
      </c>
      <c r="F53">
        <v>128.40119899999999</v>
      </c>
      <c r="G53">
        <v>184999800</v>
      </c>
      <c r="I53" s="2">
        <f t="shared" si="0"/>
        <v>-7.5236726564191447E-2</v>
      </c>
      <c r="J53" s="2">
        <f t="shared" si="1"/>
        <v>-7.8217494832916123E-2</v>
      </c>
    </row>
    <row r="54" spans="1:10" x14ac:dyDescent="0.45">
      <c r="A54" s="1">
        <v>44256</v>
      </c>
      <c r="B54">
        <v>131.58000200000001</v>
      </c>
      <c r="C54">
        <v>137.58999600000001</v>
      </c>
      <c r="D54">
        <v>126.279999</v>
      </c>
      <c r="E54">
        <v>135.83000200000001</v>
      </c>
      <c r="F54">
        <v>134.24211099999999</v>
      </c>
      <c r="G54">
        <v>246548100</v>
      </c>
      <c r="I54" s="2">
        <f t="shared" si="0"/>
        <v>4.5489544065706156E-2</v>
      </c>
      <c r="J54" s="2">
        <f t="shared" si="1"/>
        <v>4.4485238942908421E-2</v>
      </c>
    </row>
    <row r="55" spans="1:10" x14ac:dyDescent="0.45">
      <c r="A55" s="1">
        <v>44287</v>
      </c>
      <c r="B55">
        <v>135.94000199999999</v>
      </c>
      <c r="C55">
        <v>141.770004</v>
      </c>
      <c r="D55">
        <v>135.33000200000001</v>
      </c>
      <c r="E55">
        <v>139.91000399999999</v>
      </c>
      <c r="F55">
        <v>138.85174599999999</v>
      </c>
      <c r="G55">
        <v>153121900</v>
      </c>
      <c r="I55" s="2">
        <f t="shared" si="0"/>
        <v>3.4338218951279753E-2</v>
      </c>
      <c r="J55" s="2">
        <f t="shared" si="1"/>
        <v>3.3761820233268465E-2</v>
      </c>
    </row>
    <row r="56" spans="1:10" x14ac:dyDescent="0.45">
      <c r="A56" s="1">
        <v>44317</v>
      </c>
      <c r="B56">
        <v>139.679993</v>
      </c>
      <c r="C56">
        <v>144.58000200000001</v>
      </c>
      <c r="D56">
        <v>135.759995</v>
      </c>
      <c r="E56">
        <v>142.029999</v>
      </c>
      <c r="F56">
        <v>140.955704</v>
      </c>
      <c r="G56">
        <v>174777800</v>
      </c>
      <c r="I56" s="2">
        <f t="shared" si="0"/>
        <v>1.5152549828217454E-2</v>
      </c>
      <c r="J56" s="2">
        <f t="shared" si="1"/>
        <v>1.5038896597787545E-2</v>
      </c>
    </row>
    <row r="57" spans="1:10" x14ac:dyDescent="0.45">
      <c r="A57" s="1">
        <v>44348</v>
      </c>
      <c r="B57">
        <v>142.21000699999999</v>
      </c>
      <c r="C57">
        <v>142.800003</v>
      </c>
      <c r="D57">
        <v>134.39999399999999</v>
      </c>
      <c r="E57">
        <v>141.020004</v>
      </c>
      <c r="F57">
        <v>140.50297499999999</v>
      </c>
      <c r="G57">
        <v>169107000</v>
      </c>
      <c r="I57" s="2">
        <f t="shared" si="0"/>
        <v>-3.2118529946116858E-3</v>
      </c>
      <c r="J57" s="2">
        <f t="shared" si="1"/>
        <v>-3.2170220656061563E-3</v>
      </c>
    </row>
    <row r="58" spans="1:10" x14ac:dyDescent="0.45">
      <c r="A58" s="1">
        <v>44378</v>
      </c>
      <c r="B58">
        <v>140.41000399999999</v>
      </c>
      <c r="C58">
        <v>143.86000100000001</v>
      </c>
      <c r="D58">
        <v>138.220001</v>
      </c>
      <c r="E58">
        <v>142.550003</v>
      </c>
      <c r="F58">
        <v>142.02735899999999</v>
      </c>
      <c r="G58">
        <v>131880700</v>
      </c>
      <c r="I58" s="2">
        <f t="shared" si="0"/>
        <v>1.0849478454104E-2</v>
      </c>
      <c r="J58" s="2">
        <f t="shared" si="1"/>
        <v>1.0791045130203842E-2</v>
      </c>
    </row>
    <row r="59" spans="1:10" x14ac:dyDescent="0.45">
      <c r="A59" s="1">
        <v>44409</v>
      </c>
      <c r="B59">
        <v>142.83000200000001</v>
      </c>
      <c r="C59">
        <v>152.570007</v>
      </c>
      <c r="D59">
        <v>141.66999799999999</v>
      </c>
      <c r="E59">
        <v>148.10000600000001</v>
      </c>
      <c r="F59">
        <v>147.557007</v>
      </c>
      <c r="G59">
        <v>181387200</v>
      </c>
      <c r="I59" s="2">
        <f t="shared" si="0"/>
        <v>3.8933681784507623E-2</v>
      </c>
      <c r="J59" s="2">
        <f t="shared" si="1"/>
        <v>3.819488119111205E-2</v>
      </c>
    </row>
    <row r="60" spans="1:10" x14ac:dyDescent="0.45">
      <c r="A60" s="1">
        <v>44440</v>
      </c>
      <c r="B60">
        <v>147.55999800000001</v>
      </c>
      <c r="C60">
        <v>149.64999399999999</v>
      </c>
      <c r="D60">
        <v>139.25</v>
      </c>
      <c r="E60">
        <v>139.38000500000001</v>
      </c>
      <c r="F60">
        <v>139.38000500000001</v>
      </c>
      <c r="G60">
        <v>151252300</v>
      </c>
      <c r="I60" s="2">
        <f t="shared" si="0"/>
        <v>-5.541588411318199E-2</v>
      </c>
      <c r="J60" s="2">
        <f t="shared" si="1"/>
        <v>-5.7010537364641546E-2</v>
      </c>
    </row>
    <row r="61" spans="1:10" x14ac:dyDescent="0.45">
      <c r="A61" s="1">
        <v>44470</v>
      </c>
      <c r="B61">
        <v>139.259995</v>
      </c>
      <c r="C61">
        <v>140.779999</v>
      </c>
      <c r="D61">
        <v>134.71000699999999</v>
      </c>
      <c r="E61">
        <v>139.86999499999999</v>
      </c>
      <c r="F61">
        <v>139.86999499999999</v>
      </c>
      <c r="G61">
        <v>67143600</v>
      </c>
      <c r="I61" s="2">
        <f t="shared" si="0"/>
        <v>3.5154970757820259E-3</v>
      </c>
      <c r="J61" s="2">
        <f t="shared" si="1"/>
        <v>3.5093321602073413E-3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41C6-684F-483F-B416-93FFDF305943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10</v>
      </c>
      <c r="M1" t="str" cm="1">
        <f t="array" aca="1" ref="M1" ca="1">MID(CELL("filename",A1),FIND("]",CELL("filename",A1))+1,255)</f>
        <v>XOM</v>
      </c>
    </row>
    <row r="2" spans="1:13" x14ac:dyDescent="0.45">
      <c r="A2" s="1">
        <v>42675</v>
      </c>
      <c r="B2">
        <v>83.5</v>
      </c>
      <c r="C2">
        <v>88.190002000000007</v>
      </c>
      <c r="D2">
        <v>82.760002</v>
      </c>
      <c r="E2">
        <v>87.300003000000004</v>
      </c>
      <c r="F2">
        <v>67.533653000000001</v>
      </c>
      <c r="G2">
        <v>233089000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https://query1.finance.yahoo.com/v7/finance/download/XOM?period1=1473897600&amp;period2=1634256000&amp;interval=1mo&amp;events=history&amp;includeAdjustedClose=true</v>
      </c>
    </row>
    <row r="3" spans="1:13" x14ac:dyDescent="0.45">
      <c r="A3" s="1">
        <v>42705</v>
      </c>
      <c r="B3">
        <v>87.980002999999996</v>
      </c>
      <c r="C3">
        <v>93.220000999999996</v>
      </c>
      <c r="D3">
        <v>86.599997999999999</v>
      </c>
      <c r="E3">
        <v>90.260002</v>
      </c>
      <c r="F3">
        <v>70.441742000000005</v>
      </c>
      <c r="G3">
        <v>220435500</v>
      </c>
      <c r="I3" s="2">
        <f>F3/F2-1</f>
        <v>4.3061331215120235E-2</v>
      </c>
      <c r="J3" s="2">
        <f>LN(F3/F2)</f>
        <v>4.2159976988885087E-2</v>
      </c>
    </row>
    <row r="4" spans="1:13" x14ac:dyDescent="0.45">
      <c r="A4" s="1">
        <v>42736</v>
      </c>
      <c r="B4">
        <v>90.940002000000007</v>
      </c>
      <c r="C4">
        <v>91.339995999999999</v>
      </c>
      <c r="D4">
        <v>83.129997000000003</v>
      </c>
      <c r="E4">
        <v>83.889999000000003</v>
      </c>
      <c r="F4">
        <v>65.470398000000003</v>
      </c>
      <c r="G4">
        <v>252514500</v>
      </c>
      <c r="I4" s="2">
        <f t="shared" ref="I4:I61" si="0">F4/F3-1</f>
        <v>-7.0573836745831731E-2</v>
      </c>
      <c r="J4" s="2">
        <f t="shared" ref="J4:J61" si="1">LN(F4/F3)</f>
        <v>-7.3187912034381214E-2</v>
      </c>
      <c r="M4" s="5"/>
    </row>
    <row r="5" spans="1:13" x14ac:dyDescent="0.45">
      <c r="A5" s="1">
        <v>42767</v>
      </c>
      <c r="B5">
        <v>84</v>
      </c>
      <c r="C5">
        <v>84.160004000000001</v>
      </c>
      <c r="D5">
        <v>80.760002</v>
      </c>
      <c r="E5">
        <v>81.319999999999993</v>
      </c>
      <c r="F5">
        <v>63.464686999999998</v>
      </c>
      <c r="G5">
        <v>237345100</v>
      </c>
      <c r="I5" s="2">
        <f t="shared" si="0"/>
        <v>-3.0635387308933226E-2</v>
      </c>
      <c r="J5" s="2">
        <f t="shared" si="1"/>
        <v>-3.1114460578953201E-2</v>
      </c>
    </row>
    <row r="6" spans="1:13" x14ac:dyDescent="0.45">
      <c r="A6" s="1">
        <v>42795</v>
      </c>
      <c r="B6">
        <v>81.699996999999996</v>
      </c>
      <c r="C6">
        <v>84.25</v>
      </c>
      <c r="D6">
        <v>80.309997999999993</v>
      </c>
      <c r="E6">
        <v>82.010002</v>
      </c>
      <c r="F6">
        <v>64.588431999999997</v>
      </c>
      <c r="G6">
        <v>315475000</v>
      </c>
      <c r="I6" s="2">
        <f t="shared" si="0"/>
        <v>1.7706618485331838E-2</v>
      </c>
      <c r="J6" s="2">
        <f t="shared" si="1"/>
        <v>1.7551682570185963E-2</v>
      </c>
    </row>
    <row r="7" spans="1:13" x14ac:dyDescent="0.45">
      <c r="A7" s="1">
        <v>42826</v>
      </c>
      <c r="B7">
        <v>82.019997000000004</v>
      </c>
      <c r="C7">
        <v>83.550003000000004</v>
      </c>
      <c r="D7">
        <v>80.300003000000004</v>
      </c>
      <c r="E7">
        <v>81.650002000000001</v>
      </c>
      <c r="F7">
        <v>64.304893000000007</v>
      </c>
      <c r="G7">
        <v>192624700</v>
      </c>
      <c r="I7" s="2">
        <f t="shared" si="0"/>
        <v>-4.3899347177214221E-3</v>
      </c>
      <c r="J7" s="2">
        <f t="shared" si="1"/>
        <v>-4.3995987745577862E-3</v>
      </c>
    </row>
    <row r="8" spans="1:13" x14ac:dyDescent="0.45">
      <c r="A8" s="1">
        <v>42856</v>
      </c>
      <c r="B8">
        <v>81.510002</v>
      </c>
      <c r="C8">
        <v>83.230002999999996</v>
      </c>
      <c r="D8">
        <v>80.470000999999996</v>
      </c>
      <c r="E8">
        <v>80.5</v>
      </c>
      <c r="F8">
        <v>63.399197000000001</v>
      </c>
      <c r="G8">
        <v>220122400</v>
      </c>
      <c r="I8" s="2">
        <f t="shared" si="0"/>
        <v>-1.4084402566380216E-2</v>
      </c>
      <c r="J8" s="2">
        <f t="shared" si="1"/>
        <v>-1.4184529023576265E-2</v>
      </c>
    </row>
    <row r="9" spans="1:13" x14ac:dyDescent="0.45">
      <c r="A9" s="1">
        <v>42887</v>
      </c>
      <c r="B9">
        <v>80.370002999999997</v>
      </c>
      <c r="C9">
        <v>83.690002000000007</v>
      </c>
      <c r="D9">
        <v>79.260002</v>
      </c>
      <c r="E9">
        <v>80.730002999999996</v>
      </c>
      <c r="F9">
        <v>64.180756000000002</v>
      </c>
      <c r="G9">
        <v>303836700</v>
      </c>
      <c r="I9" s="2">
        <f t="shared" si="0"/>
        <v>1.2327585158531384E-2</v>
      </c>
      <c r="J9" s="2">
        <f t="shared" si="1"/>
        <v>1.2252219235026396E-2</v>
      </c>
    </row>
    <row r="10" spans="1:13" x14ac:dyDescent="0.45">
      <c r="A10" s="1">
        <v>42917</v>
      </c>
      <c r="B10">
        <v>80.790001000000004</v>
      </c>
      <c r="C10">
        <v>82.489998</v>
      </c>
      <c r="D10">
        <v>78.269997000000004</v>
      </c>
      <c r="E10">
        <v>80.040001000000004</v>
      </c>
      <c r="F10">
        <v>63.632195000000003</v>
      </c>
      <c r="G10">
        <v>201333900</v>
      </c>
      <c r="I10" s="2">
        <f t="shared" si="0"/>
        <v>-8.5471258705647202E-3</v>
      </c>
      <c r="J10" s="2">
        <f t="shared" si="1"/>
        <v>-8.5838620263646147E-3</v>
      </c>
    </row>
    <row r="11" spans="1:13" x14ac:dyDescent="0.45">
      <c r="A11" s="1">
        <v>42948</v>
      </c>
      <c r="B11">
        <v>80.160004000000001</v>
      </c>
      <c r="C11">
        <v>80.819999999999993</v>
      </c>
      <c r="D11">
        <v>76.050003000000004</v>
      </c>
      <c r="E11">
        <v>76.330001999999993</v>
      </c>
      <c r="F11">
        <v>60.682713</v>
      </c>
      <c r="G11">
        <v>224413200</v>
      </c>
      <c r="I11" s="2">
        <f t="shared" si="0"/>
        <v>-4.6352039246799537E-2</v>
      </c>
      <c r="J11" s="2">
        <f t="shared" si="1"/>
        <v>-4.7460689521762821E-2</v>
      </c>
    </row>
    <row r="12" spans="1:13" x14ac:dyDescent="0.45">
      <c r="A12" s="1">
        <v>42979</v>
      </c>
      <c r="B12">
        <v>76.370002999999997</v>
      </c>
      <c r="C12">
        <v>82.449996999999996</v>
      </c>
      <c r="D12">
        <v>76.319999999999993</v>
      </c>
      <c r="E12">
        <v>81.980002999999996</v>
      </c>
      <c r="F12">
        <v>65.806229000000002</v>
      </c>
      <c r="G12">
        <v>216249200</v>
      </c>
      <c r="I12" s="2">
        <f t="shared" si="0"/>
        <v>8.4431228379654E-2</v>
      </c>
      <c r="J12" s="2">
        <f t="shared" si="1"/>
        <v>8.1055636069529133E-2</v>
      </c>
    </row>
    <row r="13" spans="1:13" x14ac:dyDescent="0.45">
      <c r="A13" s="1">
        <v>43009</v>
      </c>
      <c r="B13">
        <v>81.300003000000004</v>
      </c>
      <c r="C13">
        <v>84.239998</v>
      </c>
      <c r="D13">
        <v>81.25</v>
      </c>
      <c r="E13">
        <v>83.349997999999999</v>
      </c>
      <c r="F13">
        <v>66.905951999999999</v>
      </c>
      <c r="G13">
        <v>172408300</v>
      </c>
      <c r="I13" s="2">
        <f t="shared" si="0"/>
        <v>1.6711533493280584E-2</v>
      </c>
      <c r="J13" s="2">
        <f t="shared" si="1"/>
        <v>1.6573432282319327E-2</v>
      </c>
    </row>
    <row r="14" spans="1:13" x14ac:dyDescent="0.45">
      <c r="A14" s="1">
        <v>43040</v>
      </c>
      <c r="B14">
        <v>83.389999000000003</v>
      </c>
      <c r="C14">
        <v>84.139999000000003</v>
      </c>
      <c r="D14">
        <v>80.010002</v>
      </c>
      <c r="E14">
        <v>83.290001000000004</v>
      </c>
      <c r="F14">
        <v>66.857787999999999</v>
      </c>
      <c r="G14">
        <v>191810600</v>
      </c>
      <c r="I14" s="2">
        <f t="shared" si="0"/>
        <v>-7.1987616288604617E-4</v>
      </c>
      <c r="J14" s="2">
        <f t="shared" si="1"/>
        <v>-7.2013539814998293E-4</v>
      </c>
    </row>
    <row r="15" spans="1:13" x14ac:dyDescent="0.45">
      <c r="A15" s="1">
        <v>43070</v>
      </c>
      <c r="B15">
        <v>83.440002000000007</v>
      </c>
      <c r="C15">
        <v>84.360000999999997</v>
      </c>
      <c r="D15">
        <v>82.169998000000007</v>
      </c>
      <c r="E15">
        <v>83.639999000000003</v>
      </c>
      <c r="F15">
        <v>67.760077999999993</v>
      </c>
      <c r="G15">
        <v>220601300</v>
      </c>
      <c r="I15" s="2">
        <f t="shared" si="0"/>
        <v>1.3495660370935303E-2</v>
      </c>
      <c r="J15" s="2">
        <f t="shared" si="1"/>
        <v>1.3405405076315812E-2</v>
      </c>
    </row>
    <row r="16" spans="1:13" x14ac:dyDescent="0.45">
      <c r="A16" s="1">
        <v>43101</v>
      </c>
      <c r="B16">
        <v>83.82</v>
      </c>
      <c r="C16">
        <v>89.300003000000004</v>
      </c>
      <c r="D16">
        <v>83.660004000000001</v>
      </c>
      <c r="E16">
        <v>87.300003000000004</v>
      </c>
      <c r="F16">
        <v>70.725204000000005</v>
      </c>
      <c r="G16">
        <v>233944600</v>
      </c>
      <c r="I16" s="2">
        <f t="shared" si="0"/>
        <v>4.375918811663726E-2</v>
      </c>
      <c r="J16" s="2">
        <f t="shared" si="1"/>
        <v>4.28288001301819E-2</v>
      </c>
      <c r="M16" s="4"/>
    </row>
    <row r="17" spans="1:13" x14ac:dyDescent="0.45">
      <c r="A17" s="1">
        <v>43132</v>
      </c>
      <c r="B17">
        <v>87.5</v>
      </c>
      <c r="C17">
        <v>89.25</v>
      </c>
      <c r="D17">
        <v>73.900002000000001</v>
      </c>
      <c r="E17">
        <v>75.739998</v>
      </c>
      <c r="F17">
        <v>61.359974000000001</v>
      </c>
      <c r="G17">
        <v>369414700</v>
      </c>
      <c r="I17" s="2">
        <f t="shared" si="0"/>
        <v>-0.13241715075151994</v>
      </c>
      <c r="J17" s="2">
        <f t="shared" si="1"/>
        <v>-0.14204426826482638</v>
      </c>
      <c r="M17" s="4"/>
    </row>
    <row r="18" spans="1:13" x14ac:dyDescent="0.45">
      <c r="A18" s="1">
        <v>43160</v>
      </c>
      <c r="B18">
        <v>75.529999000000004</v>
      </c>
      <c r="C18">
        <v>76.980002999999996</v>
      </c>
      <c r="D18">
        <v>72.669998000000007</v>
      </c>
      <c r="E18">
        <v>74.610000999999997</v>
      </c>
      <c r="F18">
        <v>61.062607</v>
      </c>
      <c r="G18">
        <v>356741300</v>
      </c>
      <c r="I18" s="2">
        <f t="shared" si="0"/>
        <v>-4.8462699804925347E-3</v>
      </c>
      <c r="J18" s="2">
        <f t="shared" si="1"/>
        <v>-4.8580512256629627E-3</v>
      </c>
    </row>
    <row r="19" spans="1:13" x14ac:dyDescent="0.45">
      <c r="A19" s="1">
        <v>43191</v>
      </c>
      <c r="B19">
        <v>74.269997000000004</v>
      </c>
      <c r="C19">
        <v>80.900002000000001</v>
      </c>
      <c r="D19">
        <v>72.160004000000001</v>
      </c>
      <c r="E19">
        <v>77.75</v>
      </c>
      <c r="F19">
        <v>63.632461999999997</v>
      </c>
      <c r="G19">
        <v>285826800</v>
      </c>
      <c r="I19" s="2">
        <f t="shared" si="0"/>
        <v>4.2085576202142816E-2</v>
      </c>
      <c r="J19" s="2">
        <f t="shared" si="1"/>
        <v>4.1224066832405731E-2</v>
      </c>
    </row>
    <row r="20" spans="1:13" x14ac:dyDescent="0.45">
      <c r="A20" s="1">
        <v>43221</v>
      </c>
      <c r="B20">
        <v>77.260002</v>
      </c>
      <c r="C20">
        <v>82.650002000000001</v>
      </c>
      <c r="D20">
        <v>75.400002000000001</v>
      </c>
      <c r="E20">
        <v>81.239998</v>
      </c>
      <c r="F20">
        <v>66.488761999999994</v>
      </c>
      <c r="G20">
        <v>299337700</v>
      </c>
      <c r="I20" s="2">
        <f t="shared" si="0"/>
        <v>4.4887466400404197E-2</v>
      </c>
      <c r="J20" s="2">
        <f t="shared" si="1"/>
        <v>4.3909191962926891E-2</v>
      </c>
    </row>
    <row r="21" spans="1:13" x14ac:dyDescent="0.45">
      <c r="A21" s="1">
        <v>43252</v>
      </c>
      <c r="B21">
        <v>81.870002999999997</v>
      </c>
      <c r="C21">
        <v>83.790001000000004</v>
      </c>
      <c r="D21">
        <v>79.300003000000004</v>
      </c>
      <c r="E21">
        <v>82.730002999999996</v>
      </c>
      <c r="F21">
        <v>68.394515999999996</v>
      </c>
      <c r="G21">
        <v>257136500</v>
      </c>
      <c r="I21" s="2">
        <f t="shared" si="0"/>
        <v>2.866279868468613E-2</v>
      </c>
      <c r="J21" s="2">
        <f t="shared" si="1"/>
        <v>2.8259705075918969E-2</v>
      </c>
    </row>
    <row r="22" spans="1:13" x14ac:dyDescent="0.45">
      <c r="A22" s="1">
        <v>43282</v>
      </c>
      <c r="B22">
        <v>81.889999000000003</v>
      </c>
      <c r="C22">
        <v>84.400002000000001</v>
      </c>
      <c r="D22">
        <v>80.709998999999996</v>
      </c>
      <c r="E22">
        <v>81.510002</v>
      </c>
      <c r="F22">
        <v>67.385918000000004</v>
      </c>
      <c r="G22">
        <v>204469200</v>
      </c>
      <c r="I22" s="2">
        <f t="shared" si="0"/>
        <v>-1.4746767123843596E-2</v>
      </c>
      <c r="J22" s="2">
        <f t="shared" si="1"/>
        <v>-1.485658163744526E-2</v>
      </c>
    </row>
    <row r="23" spans="1:13" x14ac:dyDescent="0.45">
      <c r="A23" s="1">
        <v>43313</v>
      </c>
      <c r="B23">
        <v>80.889999000000003</v>
      </c>
      <c r="C23">
        <v>81.589995999999999</v>
      </c>
      <c r="D23">
        <v>76.510002</v>
      </c>
      <c r="E23">
        <v>80.169998000000007</v>
      </c>
      <c r="F23">
        <v>66.278121999999996</v>
      </c>
      <c r="G23">
        <v>215072500</v>
      </c>
      <c r="I23" s="2">
        <f t="shared" si="0"/>
        <v>-1.6439577182876808E-2</v>
      </c>
      <c r="J23" s="2">
        <f t="shared" si="1"/>
        <v>-1.6576206520470763E-2</v>
      </c>
    </row>
    <row r="24" spans="1:13" x14ac:dyDescent="0.45">
      <c r="A24" s="1">
        <v>43344</v>
      </c>
      <c r="B24">
        <v>80.410004000000001</v>
      </c>
      <c r="C24">
        <v>87.360000999999997</v>
      </c>
      <c r="D24">
        <v>79.599997999999999</v>
      </c>
      <c r="E24">
        <v>85.019997000000004</v>
      </c>
      <c r="F24">
        <v>71.012664999999998</v>
      </c>
      <c r="G24">
        <v>227023600</v>
      </c>
      <c r="I24" s="2">
        <f t="shared" si="0"/>
        <v>7.1434477277434016E-2</v>
      </c>
      <c r="J24" s="2">
        <f t="shared" si="1"/>
        <v>6.8998383597364821E-2</v>
      </c>
      <c r="M24" s="4"/>
    </row>
    <row r="25" spans="1:13" x14ac:dyDescent="0.45">
      <c r="A25" s="1">
        <v>43374</v>
      </c>
      <c r="B25">
        <v>85.349997999999999</v>
      </c>
      <c r="C25">
        <v>86.889999000000003</v>
      </c>
      <c r="D25">
        <v>76.220000999999996</v>
      </c>
      <c r="E25">
        <v>79.680000000000007</v>
      </c>
      <c r="F25">
        <v>66.552452000000002</v>
      </c>
      <c r="G25">
        <v>305909200</v>
      </c>
      <c r="I25" s="2">
        <f t="shared" si="0"/>
        <v>-6.2808697575284622E-2</v>
      </c>
      <c r="J25" s="2">
        <f t="shared" si="1"/>
        <v>-6.4867852774919091E-2</v>
      </c>
      <c r="M25" s="4"/>
    </row>
    <row r="26" spans="1:13" x14ac:dyDescent="0.45">
      <c r="A26" s="1">
        <v>43405</v>
      </c>
      <c r="B26">
        <v>79.830001999999993</v>
      </c>
      <c r="C26">
        <v>83.75</v>
      </c>
      <c r="D26">
        <v>74.699996999999996</v>
      </c>
      <c r="E26">
        <v>79.5</v>
      </c>
      <c r="F26">
        <v>66.402107000000001</v>
      </c>
      <c r="G26">
        <v>287081300</v>
      </c>
      <c r="I26" s="2">
        <f t="shared" si="0"/>
        <v>-2.2590452414886775E-3</v>
      </c>
      <c r="J26" s="2">
        <f t="shared" si="1"/>
        <v>-2.2616007335637617E-3</v>
      </c>
    </row>
    <row r="27" spans="1:13" x14ac:dyDescent="0.45">
      <c r="A27" s="1">
        <v>43435</v>
      </c>
      <c r="B27">
        <v>80.239998</v>
      </c>
      <c r="C27">
        <v>81.949996999999996</v>
      </c>
      <c r="D27">
        <v>64.650002000000001</v>
      </c>
      <c r="E27">
        <v>68.190002000000007</v>
      </c>
      <c r="F27">
        <v>57.532845000000002</v>
      </c>
      <c r="G27">
        <v>380647000</v>
      </c>
      <c r="I27" s="2">
        <f t="shared" si="0"/>
        <v>-0.13356898449020604</v>
      </c>
      <c r="J27" s="2">
        <f t="shared" si="1"/>
        <v>-0.14337278579459628</v>
      </c>
    </row>
    <row r="28" spans="1:13" x14ac:dyDescent="0.45">
      <c r="A28" s="1">
        <v>43466</v>
      </c>
      <c r="B28">
        <v>67.349997999999999</v>
      </c>
      <c r="C28">
        <v>73.489998</v>
      </c>
      <c r="D28">
        <v>67.260002</v>
      </c>
      <c r="E28">
        <v>73.279999000000004</v>
      </c>
      <c r="F28">
        <v>61.827347000000003</v>
      </c>
      <c r="G28">
        <v>269226500</v>
      </c>
      <c r="I28" s="2">
        <f t="shared" si="0"/>
        <v>7.4644353151664955E-2</v>
      </c>
      <c r="J28" s="2">
        <f t="shared" si="1"/>
        <v>7.1989772564372473E-2</v>
      </c>
    </row>
    <row r="29" spans="1:13" x14ac:dyDescent="0.45">
      <c r="A29" s="1">
        <v>43497</v>
      </c>
      <c r="B29">
        <v>74.919998000000007</v>
      </c>
      <c r="C29">
        <v>79.75</v>
      </c>
      <c r="D29">
        <v>72.730002999999996</v>
      </c>
      <c r="E29">
        <v>79.029999000000004</v>
      </c>
      <c r="F29">
        <v>66.678702999999999</v>
      </c>
      <c r="G29">
        <v>245067300</v>
      </c>
      <c r="I29" s="2">
        <f t="shared" si="0"/>
        <v>7.8466184227506952E-2</v>
      </c>
      <c r="J29" s="2">
        <f t="shared" si="1"/>
        <v>7.5539831907211641E-2</v>
      </c>
    </row>
    <row r="30" spans="1:13" x14ac:dyDescent="0.45">
      <c r="A30" s="1">
        <v>43525</v>
      </c>
      <c r="B30">
        <v>79.379997000000003</v>
      </c>
      <c r="C30">
        <v>82</v>
      </c>
      <c r="D30">
        <v>77.860000999999997</v>
      </c>
      <c r="E30">
        <v>80.800003000000004</v>
      </c>
      <c r="F30">
        <v>68.928932000000003</v>
      </c>
      <c r="G30">
        <v>272454400</v>
      </c>
      <c r="I30" s="2">
        <f t="shared" si="0"/>
        <v>3.3747342086123178E-2</v>
      </c>
      <c r="J30" s="2">
        <f t="shared" si="1"/>
        <v>3.3190396214488313E-2</v>
      </c>
    </row>
    <row r="31" spans="1:13" x14ac:dyDescent="0.45">
      <c r="A31" s="1">
        <v>43556</v>
      </c>
      <c r="B31">
        <v>81.230002999999996</v>
      </c>
      <c r="C31">
        <v>83.489998</v>
      </c>
      <c r="D31">
        <v>79.559997999999993</v>
      </c>
      <c r="E31">
        <v>80.279999000000004</v>
      </c>
      <c r="F31">
        <v>68.485328999999993</v>
      </c>
      <c r="G31">
        <v>219523400</v>
      </c>
      <c r="I31" s="2">
        <f t="shared" si="0"/>
        <v>-6.4356575262185522E-3</v>
      </c>
      <c r="J31" s="2">
        <f t="shared" si="1"/>
        <v>-6.4564556512100978E-3</v>
      </c>
    </row>
    <row r="32" spans="1:13" x14ac:dyDescent="0.45">
      <c r="A32" s="1">
        <v>43586</v>
      </c>
      <c r="B32">
        <v>79.940002000000007</v>
      </c>
      <c r="C32">
        <v>80.260002</v>
      </c>
      <c r="D32">
        <v>70.629997000000003</v>
      </c>
      <c r="E32">
        <v>70.769997000000004</v>
      </c>
      <c r="F32">
        <v>60.372517000000002</v>
      </c>
      <c r="G32">
        <v>250094000</v>
      </c>
      <c r="I32" s="2">
        <f t="shared" si="0"/>
        <v>-0.11846058299581197</v>
      </c>
      <c r="J32" s="2">
        <f t="shared" si="1"/>
        <v>-0.12608556231388623</v>
      </c>
    </row>
    <row r="33" spans="1:10" x14ac:dyDescent="0.45">
      <c r="A33" s="1">
        <v>43617</v>
      </c>
      <c r="B33">
        <v>71.089995999999999</v>
      </c>
      <c r="C33">
        <v>77.760002</v>
      </c>
      <c r="D33">
        <v>70.970000999999996</v>
      </c>
      <c r="E33">
        <v>76.629997000000003</v>
      </c>
      <c r="F33">
        <v>66.120911000000007</v>
      </c>
      <c r="G33">
        <v>218953600</v>
      </c>
      <c r="I33" s="2">
        <f t="shared" si="0"/>
        <v>9.5215410680989265E-2</v>
      </c>
      <c r="J33" s="2">
        <f t="shared" si="1"/>
        <v>9.095106600430769E-2</v>
      </c>
    </row>
    <row r="34" spans="1:10" x14ac:dyDescent="0.45">
      <c r="A34" s="1">
        <v>43647</v>
      </c>
      <c r="B34">
        <v>77.129997000000003</v>
      </c>
      <c r="C34">
        <v>77.930000000000007</v>
      </c>
      <c r="D34">
        <v>74.180000000000007</v>
      </c>
      <c r="E34">
        <v>74.360000999999997</v>
      </c>
      <c r="F34">
        <v>64.162216000000001</v>
      </c>
      <c r="G34">
        <v>186899500</v>
      </c>
      <c r="I34" s="2">
        <f t="shared" si="0"/>
        <v>-2.9622928214041222E-2</v>
      </c>
      <c r="J34" s="2">
        <f t="shared" si="1"/>
        <v>-3.0070549222159328E-2</v>
      </c>
    </row>
    <row r="35" spans="1:10" x14ac:dyDescent="0.45">
      <c r="A35" s="1">
        <v>43678</v>
      </c>
      <c r="B35">
        <v>73.739998</v>
      </c>
      <c r="C35">
        <v>74.269997000000004</v>
      </c>
      <c r="D35">
        <v>66.529999000000004</v>
      </c>
      <c r="E35">
        <v>68.480002999999996</v>
      </c>
      <c r="F35">
        <v>59.0886</v>
      </c>
      <c r="G35">
        <v>277599800</v>
      </c>
      <c r="I35" s="2">
        <f t="shared" si="0"/>
        <v>-7.9074824971755997E-2</v>
      </c>
      <c r="J35" s="2">
        <f t="shared" si="1"/>
        <v>-8.2376489210467641E-2</v>
      </c>
    </row>
    <row r="36" spans="1:10" x14ac:dyDescent="0.45">
      <c r="A36" s="1">
        <v>43709</v>
      </c>
      <c r="B36">
        <v>67.889999000000003</v>
      </c>
      <c r="C36">
        <v>75.180000000000007</v>
      </c>
      <c r="D36">
        <v>67.629997000000003</v>
      </c>
      <c r="E36">
        <v>70.610000999999997</v>
      </c>
      <c r="F36">
        <v>61.684047999999997</v>
      </c>
      <c r="G36">
        <v>215355500</v>
      </c>
      <c r="I36" s="2">
        <f t="shared" si="0"/>
        <v>4.3924682595289033E-2</v>
      </c>
      <c r="J36" s="2">
        <f t="shared" si="1"/>
        <v>4.2987343750047098E-2</v>
      </c>
    </row>
    <row r="37" spans="1:10" x14ac:dyDescent="0.45">
      <c r="A37" s="1">
        <v>43739</v>
      </c>
      <c r="B37">
        <v>70.830001999999993</v>
      </c>
      <c r="C37">
        <v>70.910004000000001</v>
      </c>
      <c r="D37">
        <v>66.309997999999993</v>
      </c>
      <c r="E37">
        <v>67.569999999999993</v>
      </c>
      <c r="F37">
        <v>59.028328000000002</v>
      </c>
      <c r="G37">
        <v>237608200</v>
      </c>
      <c r="I37" s="2">
        <f t="shared" si="0"/>
        <v>-4.3053594666809025E-2</v>
      </c>
      <c r="J37" s="2">
        <f t="shared" si="1"/>
        <v>-4.4007891884031695E-2</v>
      </c>
    </row>
    <row r="38" spans="1:10" x14ac:dyDescent="0.45">
      <c r="A38" s="1">
        <v>43770</v>
      </c>
      <c r="B38">
        <v>68.389999000000003</v>
      </c>
      <c r="C38">
        <v>73.120002999999997</v>
      </c>
      <c r="D38">
        <v>67.319999999999993</v>
      </c>
      <c r="E38">
        <v>68.129997000000003</v>
      </c>
      <c r="F38">
        <v>59.517536</v>
      </c>
      <c r="G38">
        <v>249330500</v>
      </c>
      <c r="I38" s="2">
        <f t="shared" si="0"/>
        <v>8.2876818059287594E-3</v>
      </c>
      <c r="J38" s="2">
        <f t="shared" si="1"/>
        <v>8.253527547731539E-3</v>
      </c>
    </row>
    <row r="39" spans="1:10" x14ac:dyDescent="0.45">
      <c r="A39" s="1">
        <v>43800</v>
      </c>
      <c r="B39">
        <v>68.5</v>
      </c>
      <c r="C39">
        <v>70.540001000000004</v>
      </c>
      <c r="D39">
        <v>67.519997000000004</v>
      </c>
      <c r="E39">
        <v>69.779999000000004</v>
      </c>
      <c r="F39">
        <v>61.694114999999996</v>
      </c>
      <c r="G39">
        <v>286029400</v>
      </c>
      <c r="I39" s="2">
        <f t="shared" si="0"/>
        <v>3.6570381542676778E-2</v>
      </c>
      <c r="J39" s="2">
        <f t="shared" si="1"/>
        <v>3.5917553668635166E-2</v>
      </c>
    </row>
    <row r="40" spans="1:10" x14ac:dyDescent="0.45">
      <c r="A40" s="1">
        <v>43831</v>
      </c>
      <c r="B40">
        <v>70.239998</v>
      </c>
      <c r="C40">
        <v>71.370002999999997</v>
      </c>
      <c r="D40">
        <v>61.860000999999997</v>
      </c>
      <c r="E40">
        <v>62.119999</v>
      </c>
      <c r="F40">
        <v>54.921737999999998</v>
      </c>
      <c r="G40">
        <v>359133900</v>
      </c>
      <c r="I40" s="2">
        <f t="shared" si="0"/>
        <v>-0.10977346866877014</v>
      </c>
      <c r="J40" s="2">
        <f t="shared" si="1"/>
        <v>-0.11627931905745943</v>
      </c>
    </row>
    <row r="41" spans="1:10" x14ac:dyDescent="0.45">
      <c r="A41" s="1">
        <v>43862</v>
      </c>
      <c r="B41">
        <v>61.380001</v>
      </c>
      <c r="C41">
        <v>63.009998000000003</v>
      </c>
      <c r="D41">
        <v>48.009998000000003</v>
      </c>
      <c r="E41">
        <v>51.439999</v>
      </c>
      <c r="F41">
        <v>45.479301</v>
      </c>
      <c r="G41">
        <v>479874900</v>
      </c>
      <c r="I41" s="2">
        <f t="shared" si="0"/>
        <v>-0.17192531307002701</v>
      </c>
      <c r="J41" s="2">
        <f t="shared" si="1"/>
        <v>-0.18865192705855005</v>
      </c>
    </row>
    <row r="42" spans="1:10" x14ac:dyDescent="0.45">
      <c r="A42" s="1">
        <v>43891</v>
      </c>
      <c r="B42">
        <v>52.59</v>
      </c>
      <c r="C42">
        <v>54.150002000000001</v>
      </c>
      <c r="D42">
        <v>30.110001</v>
      </c>
      <c r="E42">
        <v>37.970001000000003</v>
      </c>
      <c r="F42">
        <v>34.052104999999997</v>
      </c>
      <c r="G42">
        <v>1171277200</v>
      </c>
      <c r="I42" s="2">
        <f t="shared" si="0"/>
        <v>-0.25126146947597106</v>
      </c>
      <c r="J42" s="2">
        <f t="shared" si="1"/>
        <v>-0.28936544783470514</v>
      </c>
    </row>
    <row r="43" spans="1:10" x14ac:dyDescent="0.45">
      <c r="A43" s="1">
        <v>43922</v>
      </c>
      <c r="B43">
        <v>36.860000999999997</v>
      </c>
      <c r="C43">
        <v>47.68</v>
      </c>
      <c r="D43">
        <v>36.340000000000003</v>
      </c>
      <c r="E43">
        <v>46.470001000000003</v>
      </c>
      <c r="F43">
        <v>41.675044999999997</v>
      </c>
      <c r="G43">
        <v>791507100</v>
      </c>
      <c r="I43" s="2">
        <f t="shared" si="0"/>
        <v>0.2238610505870342</v>
      </c>
      <c r="J43" s="2">
        <f t="shared" si="1"/>
        <v>0.20201065688393796</v>
      </c>
    </row>
    <row r="44" spans="1:10" x14ac:dyDescent="0.45">
      <c r="A44" s="1">
        <v>43952</v>
      </c>
      <c r="B44">
        <v>45.630001</v>
      </c>
      <c r="C44">
        <v>47.150002000000001</v>
      </c>
      <c r="D44">
        <v>40.200001</v>
      </c>
      <c r="E44">
        <v>45.470001000000003</v>
      </c>
      <c r="F44">
        <v>40.778233</v>
      </c>
      <c r="G44">
        <v>477169600</v>
      </c>
      <c r="I44" s="2">
        <f t="shared" si="0"/>
        <v>-2.1519160927120695E-2</v>
      </c>
      <c r="J44" s="2">
        <f t="shared" si="1"/>
        <v>-2.17540742765398E-2</v>
      </c>
    </row>
    <row r="45" spans="1:10" x14ac:dyDescent="0.45">
      <c r="A45" s="1">
        <v>43983</v>
      </c>
      <c r="B45">
        <v>45.32</v>
      </c>
      <c r="C45">
        <v>55.360000999999997</v>
      </c>
      <c r="D45">
        <v>43.16</v>
      </c>
      <c r="E45">
        <v>44.720001000000003</v>
      </c>
      <c r="F45">
        <v>40.883235999999997</v>
      </c>
      <c r="G45">
        <v>584980000</v>
      </c>
      <c r="I45" s="2">
        <f t="shared" si="0"/>
        <v>2.574976703870302E-3</v>
      </c>
      <c r="J45" s="2">
        <f t="shared" si="1"/>
        <v>2.5716671315212498E-3</v>
      </c>
    </row>
    <row r="46" spans="1:10" x14ac:dyDescent="0.45">
      <c r="A46" s="1">
        <v>44013</v>
      </c>
      <c r="B46">
        <v>44.490001999999997</v>
      </c>
      <c r="C46">
        <v>45.380001</v>
      </c>
      <c r="D46">
        <v>40.909999999999997</v>
      </c>
      <c r="E46">
        <v>42.080002</v>
      </c>
      <c r="F46">
        <v>38.469738</v>
      </c>
      <c r="G46">
        <v>447137800</v>
      </c>
      <c r="I46" s="2">
        <f t="shared" si="0"/>
        <v>-5.9033927744858494E-2</v>
      </c>
      <c r="J46" s="2">
        <f t="shared" si="1"/>
        <v>-6.0848195035976792E-2</v>
      </c>
    </row>
    <row r="47" spans="1:10" x14ac:dyDescent="0.45">
      <c r="A47" s="1">
        <v>44044</v>
      </c>
      <c r="B47">
        <v>42.049999</v>
      </c>
      <c r="C47">
        <v>46.419998</v>
      </c>
      <c r="D47">
        <v>39.310001</v>
      </c>
      <c r="E47">
        <v>39.939999</v>
      </c>
      <c r="F47">
        <v>36.513336000000002</v>
      </c>
      <c r="G47">
        <v>449216800</v>
      </c>
      <c r="I47" s="2">
        <f t="shared" si="0"/>
        <v>-5.0855610194173839E-2</v>
      </c>
      <c r="J47" s="2">
        <f t="shared" si="1"/>
        <v>-5.2194342519177435E-2</v>
      </c>
    </row>
    <row r="48" spans="1:10" x14ac:dyDescent="0.45">
      <c r="A48" s="1">
        <v>44075</v>
      </c>
      <c r="B48">
        <v>39.75</v>
      </c>
      <c r="C48">
        <v>40.029998999999997</v>
      </c>
      <c r="D48">
        <v>33.759998000000003</v>
      </c>
      <c r="E48">
        <v>34.330002</v>
      </c>
      <c r="F48">
        <v>32.003810999999999</v>
      </c>
      <c r="G48">
        <v>590803600</v>
      </c>
      <c r="I48" s="2">
        <f t="shared" si="0"/>
        <v>-0.12350350567803514</v>
      </c>
      <c r="J48" s="2">
        <f t="shared" si="1"/>
        <v>-0.13182257426151628</v>
      </c>
    </row>
    <row r="49" spans="1:10" x14ac:dyDescent="0.45">
      <c r="A49" s="1">
        <v>44105</v>
      </c>
      <c r="B49">
        <v>33.790000999999997</v>
      </c>
      <c r="C49">
        <v>35.950001</v>
      </c>
      <c r="D49">
        <v>31.110001</v>
      </c>
      <c r="E49">
        <v>32.619999</v>
      </c>
      <c r="F49">
        <v>30.409672</v>
      </c>
      <c r="G49">
        <v>630433400</v>
      </c>
      <c r="I49" s="2">
        <f t="shared" si="0"/>
        <v>-4.9810911581748774E-2</v>
      </c>
      <c r="J49" s="2">
        <f t="shared" si="1"/>
        <v>-5.1094273753206437E-2</v>
      </c>
    </row>
    <row r="50" spans="1:10" x14ac:dyDescent="0.45">
      <c r="A50" s="1">
        <v>44136</v>
      </c>
      <c r="B50">
        <v>33.139999000000003</v>
      </c>
      <c r="C50">
        <v>42.080002</v>
      </c>
      <c r="D50">
        <v>32.529998999999997</v>
      </c>
      <c r="E50">
        <v>38.130001</v>
      </c>
      <c r="F50">
        <v>35.546317999999999</v>
      </c>
      <c r="G50">
        <v>703960200</v>
      </c>
      <c r="I50" s="2">
        <f t="shared" si="0"/>
        <v>0.16891487681945394</v>
      </c>
      <c r="J50" s="2">
        <f t="shared" si="1"/>
        <v>0.15607586274663987</v>
      </c>
    </row>
    <row r="51" spans="1:10" x14ac:dyDescent="0.45">
      <c r="A51" s="1">
        <v>44166</v>
      </c>
      <c r="B51">
        <v>38.959999000000003</v>
      </c>
      <c r="C51">
        <v>44.470001000000003</v>
      </c>
      <c r="D51">
        <v>38.340000000000003</v>
      </c>
      <c r="E51">
        <v>41.220001000000003</v>
      </c>
      <c r="F51">
        <v>39.354042</v>
      </c>
      <c r="G51">
        <v>603794500</v>
      </c>
      <c r="I51" s="2">
        <f t="shared" si="0"/>
        <v>0.10712006796315721</v>
      </c>
      <c r="J51" s="2">
        <f t="shared" si="1"/>
        <v>0.10176211032288067</v>
      </c>
    </row>
    <row r="52" spans="1:10" x14ac:dyDescent="0.45">
      <c r="A52" s="1">
        <v>44197</v>
      </c>
      <c r="B52">
        <v>41.450001</v>
      </c>
      <c r="C52">
        <v>51.080002</v>
      </c>
      <c r="D52">
        <v>41</v>
      </c>
      <c r="E52">
        <v>44.84</v>
      </c>
      <c r="F52">
        <v>42.810172999999999</v>
      </c>
      <c r="G52">
        <v>594784100</v>
      </c>
      <c r="I52" s="2">
        <f t="shared" si="0"/>
        <v>8.7821500012629006E-2</v>
      </c>
      <c r="J52" s="2">
        <f t="shared" si="1"/>
        <v>8.4177072485636203E-2</v>
      </c>
    </row>
    <row r="53" spans="1:10" x14ac:dyDescent="0.45">
      <c r="A53" s="1">
        <v>44228</v>
      </c>
      <c r="B53">
        <v>45.580002</v>
      </c>
      <c r="C53">
        <v>57.25</v>
      </c>
      <c r="D53">
        <v>44.290000999999997</v>
      </c>
      <c r="E53">
        <v>54.369999</v>
      </c>
      <c r="F53">
        <v>51.908763999999998</v>
      </c>
      <c r="G53">
        <v>543959000</v>
      </c>
      <c r="I53" s="2">
        <f t="shared" si="0"/>
        <v>0.21253338546424461</v>
      </c>
      <c r="J53" s="2">
        <f t="shared" si="1"/>
        <v>0.19271187785393717</v>
      </c>
    </row>
    <row r="54" spans="1:10" x14ac:dyDescent="0.45">
      <c r="A54" s="1">
        <v>44256</v>
      </c>
      <c r="B54">
        <v>56.470001000000003</v>
      </c>
      <c r="C54">
        <v>62.549999</v>
      </c>
      <c r="D54">
        <v>54.450001</v>
      </c>
      <c r="E54">
        <v>55.830002</v>
      </c>
      <c r="F54">
        <v>54.207873999999997</v>
      </c>
      <c r="G54">
        <v>790785000</v>
      </c>
      <c r="I54" s="2">
        <f t="shared" si="0"/>
        <v>4.4291364749120099E-2</v>
      </c>
      <c r="J54" s="2">
        <f t="shared" si="1"/>
        <v>4.3338535532205971E-2</v>
      </c>
    </row>
    <row r="55" spans="1:10" x14ac:dyDescent="0.45">
      <c r="A55" s="1">
        <v>44287</v>
      </c>
      <c r="B55">
        <v>56.32</v>
      </c>
      <c r="C55">
        <v>59.48</v>
      </c>
      <c r="D55">
        <v>54.299999</v>
      </c>
      <c r="E55">
        <v>57.240001999999997</v>
      </c>
      <c r="F55">
        <v>55.576908000000003</v>
      </c>
      <c r="G55">
        <v>457851400</v>
      </c>
      <c r="I55" s="2">
        <f t="shared" si="0"/>
        <v>2.5255260887007136E-2</v>
      </c>
      <c r="J55" s="2">
        <f t="shared" si="1"/>
        <v>2.4941616598014544E-2</v>
      </c>
    </row>
    <row r="56" spans="1:10" x14ac:dyDescent="0.45">
      <c r="A56" s="1">
        <v>44317</v>
      </c>
      <c r="B56">
        <v>57.98</v>
      </c>
      <c r="C56">
        <v>64.019997000000004</v>
      </c>
      <c r="D56">
        <v>57.740001999999997</v>
      </c>
      <c r="E56">
        <v>58.369999</v>
      </c>
      <c r="F56">
        <v>56.674072000000002</v>
      </c>
      <c r="G56">
        <v>521302100</v>
      </c>
      <c r="I56" s="2">
        <f t="shared" si="0"/>
        <v>1.9741364524993088E-2</v>
      </c>
      <c r="J56" s="2">
        <f t="shared" si="1"/>
        <v>1.9549030952161622E-2</v>
      </c>
    </row>
    <row r="57" spans="1:10" x14ac:dyDescent="0.45">
      <c r="A57" s="1">
        <v>44348</v>
      </c>
      <c r="B57">
        <v>59.450001</v>
      </c>
      <c r="C57">
        <v>64.930000000000007</v>
      </c>
      <c r="D57">
        <v>59.450001</v>
      </c>
      <c r="E57">
        <v>63.080002</v>
      </c>
      <c r="F57">
        <v>62.139476999999999</v>
      </c>
      <c r="G57">
        <v>526456700</v>
      </c>
      <c r="I57" s="2">
        <f t="shared" si="0"/>
        <v>9.6435721082473114E-2</v>
      </c>
      <c r="J57" s="2">
        <f t="shared" si="1"/>
        <v>9.2064665253665592E-2</v>
      </c>
    </row>
    <row r="58" spans="1:10" x14ac:dyDescent="0.45">
      <c r="A58" s="1">
        <v>44378</v>
      </c>
      <c r="B58">
        <v>64.330001999999993</v>
      </c>
      <c r="C58">
        <v>64.419998000000007</v>
      </c>
      <c r="D58">
        <v>54.599997999999999</v>
      </c>
      <c r="E58">
        <v>57.57</v>
      </c>
      <c r="F58">
        <v>56.711627999999997</v>
      </c>
      <c r="G58">
        <v>435890500</v>
      </c>
      <c r="I58" s="2">
        <f t="shared" si="0"/>
        <v>-8.7349447759272336E-2</v>
      </c>
      <c r="J58" s="2">
        <f t="shared" si="1"/>
        <v>-9.1402218377676744E-2</v>
      </c>
    </row>
    <row r="59" spans="1:10" x14ac:dyDescent="0.45">
      <c r="A59" s="1">
        <v>44409</v>
      </c>
      <c r="B59">
        <v>57.549999</v>
      </c>
      <c r="C59">
        <v>59.060001</v>
      </c>
      <c r="D59">
        <v>52.099997999999999</v>
      </c>
      <c r="E59">
        <v>54.52</v>
      </c>
      <c r="F59">
        <v>53.707104000000001</v>
      </c>
      <c r="G59">
        <v>406341700</v>
      </c>
      <c r="I59" s="2">
        <f t="shared" si="0"/>
        <v>-5.2978976375003706E-2</v>
      </c>
      <c r="J59" s="2">
        <f t="shared" si="1"/>
        <v>-5.4433985804891949E-2</v>
      </c>
    </row>
    <row r="60" spans="1:10" x14ac:dyDescent="0.45">
      <c r="A60" s="1">
        <v>44440</v>
      </c>
      <c r="B60">
        <v>54.490001999999997</v>
      </c>
      <c r="C60">
        <v>60.48</v>
      </c>
      <c r="D60">
        <v>52.959999000000003</v>
      </c>
      <c r="E60">
        <v>58.82</v>
      </c>
      <c r="F60">
        <v>58.82</v>
      </c>
      <c r="G60">
        <v>482886400</v>
      </c>
      <c r="I60" s="2">
        <f t="shared" si="0"/>
        <v>9.5199622009036311E-2</v>
      </c>
      <c r="J60" s="2">
        <f t="shared" si="1"/>
        <v>9.0936649857853616E-2</v>
      </c>
    </row>
    <row r="61" spans="1:10" x14ac:dyDescent="0.45">
      <c r="A61" s="1">
        <v>44470</v>
      </c>
      <c r="B61">
        <v>59.41</v>
      </c>
      <c r="C61">
        <v>63.060001</v>
      </c>
      <c r="D61">
        <v>59.41</v>
      </c>
      <c r="E61">
        <v>62</v>
      </c>
      <c r="F61">
        <v>62</v>
      </c>
      <c r="G61">
        <v>230864300</v>
      </c>
      <c r="I61" s="2">
        <f t="shared" si="0"/>
        <v>5.4063243794627569E-2</v>
      </c>
      <c r="J61" s="2">
        <f t="shared" si="1"/>
        <v>5.2652451919242484E-2</v>
      </c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F7D7-8D96-4DBC-AF89-D1F69D87DB39}">
  <dimension ref="A1:M755"/>
  <sheetViews>
    <sheetView workbookViewId="0">
      <selection activeCell="M2" sqref="M2"/>
    </sheetView>
  </sheetViews>
  <sheetFormatPr defaultRowHeight="14.25" x14ac:dyDescent="0.45"/>
  <cols>
    <col min="1" max="1" width="10.73046875" bestFit="1" customWidth="1"/>
    <col min="9" max="9" width="17" bestFit="1" customWidth="1"/>
    <col min="10" max="10" width="12.73046875" bestFit="1" customWidth="1"/>
    <col min="13" max="13" width="10.73046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L1" t="s">
        <v>10</v>
      </c>
      <c r="M1" t="str" cm="1">
        <f t="array" aca="1" ref="M1" ca="1">MID(CELL("filename",A1),FIND("]",CELL("filename",A1))+1,255)</f>
        <v>^TYX</v>
      </c>
    </row>
    <row r="2" spans="1:13" x14ac:dyDescent="0.45">
      <c r="A2" s="1">
        <v>42675</v>
      </c>
      <c r="B2">
        <v>2.5979999999999999</v>
      </c>
      <c r="C2">
        <v>3.0910000000000002</v>
      </c>
      <c r="D2">
        <v>2.5379999999999998</v>
      </c>
      <c r="E2">
        <v>3.0169999999999999</v>
      </c>
      <c r="F2">
        <v>3.0169999999999999</v>
      </c>
      <c r="G2">
        <v>0</v>
      </c>
      <c r="L2" t="s">
        <v>9</v>
      </c>
      <c r="M2" s="6" t="str">
        <f ca="1">"https://query1.finance.yahoo.com/v7/finance/download/"&amp;M1&amp;"?period1="&amp;TEXT((DATE(YEAR(EndDate)-5,MONTH(EndDate)-1,MIN(DAY(EndDate),28))-25568)*86400,"0")&amp;"&amp;period2="&amp;TEXT((EndDate-25568)*86400,"0")&amp;"&amp;interval=1mo&amp;events=history&amp;includeAdjustedClose=true"</f>
        <v>https://query1.finance.yahoo.com/v7/finance/download/^TYX?period1=1473897600&amp;period2=1634256000&amp;interval=1mo&amp;events=history&amp;includeAdjustedClose=true</v>
      </c>
    </row>
    <row r="3" spans="1:13" x14ac:dyDescent="0.45">
      <c r="A3" s="1">
        <v>42705</v>
      </c>
      <c r="B3">
        <v>3.0760000000000001</v>
      </c>
      <c r="C3">
        <v>3.1970000000000001</v>
      </c>
      <c r="D3">
        <v>3.0249999999999999</v>
      </c>
      <c r="E3">
        <v>3.0630000000000002</v>
      </c>
      <c r="F3">
        <v>3.0630000000000002</v>
      </c>
      <c r="G3">
        <v>0</v>
      </c>
      <c r="I3" s="2"/>
      <c r="J3" s="2"/>
    </row>
    <row r="4" spans="1:13" x14ac:dyDescent="0.45">
      <c r="A4" s="1">
        <v>42736</v>
      </c>
      <c r="B4">
        <v>3.1230000000000002</v>
      </c>
      <c r="C4">
        <v>3.129</v>
      </c>
      <c r="D4">
        <v>2.9020000000000001</v>
      </c>
      <c r="E4">
        <v>3.0510000000000002</v>
      </c>
      <c r="F4">
        <v>3.0510000000000002</v>
      </c>
      <c r="G4">
        <v>0</v>
      </c>
      <c r="I4" s="2"/>
      <c r="J4" s="2"/>
      <c r="M4" s="5"/>
    </row>
    <row r="5" spans="1:13" x14ac:dyDescent="0.45">
      <c r="A5" s="1">
        <v>42767</v>
      </c>
      <c r="B5">
        <v>3.081</v>
      </c>
      <c r="C5">
        <v>3.1269999999999998</v>
      </c>
      <c r="D5">
        <v>2.9470000000000001</v>
      </c>
      <c r="E5">
        <v>2.968</v>
      </c>
      <c r="F5">
        <v>2.968</v>
      </c>
      <c r="G5">
        <v>0</v>
      </c>
      <c r="I5" s="2"/>
      <c r="J5" s="2"/>
    </row>
    <row r="6" spans="1:13" x14ac:dyDescent="0.45">
      <c r="A6" s="1">
        <v>42795</v>
      </c>
      <c r="B6">
        <v>3.0270000000000001</v>
      </c>
      <c r="C6">
        <v>3.2010000000000001</v>
      </c>
      <c r="D6">
        <v>2.96</v>
      </c>
      <c r="E6">
        <v>3.0179999999999998</v>
      </c>
      <c r="F6">
        <v>3.0179999999999998</v>
      </c>
      <c r="G6">
        <v>0</v>
      </c>
      <c r="I6" s="2"/>
      <c r="J6" s="2"/>
    </row>
    <row r="7" spans="1:13" x14ac:dyDescent="0.45">
      <c r="A7" s="1">
        <v>42826</v>
      </c>
      <c r="B7">
        <v>3.0150000000000001</v>
      </c>
      <c r="C7">
        <v>3.0259999999999998</v>
      </c>
      <c r="D7">
        <v>2.8410000000000002</v>
      </c>
      <c r="E7">
        <v>2.952</v>
      </c>
      <c r="F7">
        <v>2.952</v>
      </c>
      <c r="G7">
        <v>0</v>
      </c>
      <c r="I7" s="2"/>
      <c r="J7" s="2"/>
    </row>
    <row r="8" spans="1:13" x14ac:dyDescent="0.45">
      <c r="A8" s="1">
        <v>42856</v>
      </c>
      <c r="B8">
        <v>2.9620000000000002</v>
      </c>
      <c r="C8">
        <v>3.0590000000000002</v>
      </c>
      <c r="D8">
        <v>2.8570000000000002</v>
      </c>
      <c r="E8">
        <v>2.8570000000000002</v>
      </c>
      <c r="F8">
        <v>2.8570000000000002</v>
      </c>
      <c r="G8">
        <v>0</v>
      </c>
      <c r="I8" s="2"/>
      <c r="J8" s="2"/>
    </row>
    <row r="9" spans="1:13" x14ac:dyDescent="0.45">
      <c r="A9" s="1">
        <v>42887</v>
      </c>
      <c r="B9">
        <v>2.879</v>
      </c>
      <c r="C9">
        <v>2.8929999999999998</v>
      </c>
      <c r="D9">
        <v>2.6819999999999999</v>
      </c>
      <c r="E9">
        <v>2.84</v>
      </c>
      <c r="F9">
        <v>2.84</v>
      </c>
      <c r="G9">
        <v>0</v>
      </c>
      <c r="I9" s="2"/>
      <c r="J9" s="2"/>
    </row>
    <row r="10" spans="1:13" x14ac:dyDescent="0.45">
      <c r="A10" s="1">
        <v>42917</v>
      </c>
      <c r="B10">
        <v>2.839</v>
      </c>
      <c r="C10">
        <v>2.944</v>
      </c>
      <c r="D10">
        <v>2.7970000000000002</v>
      </c>
      <c r="E10">
        <v>2.8980000000000001</v>
      </c>
      <c r="F10">
        <v>2.8980000000000001</v>
      </c>
      <c r="G10">
        <v>0</v>
      </c>
      <c r="I10" s="2"/>
      <c r="J10" s="2"/>
    </row>
    <row r="11" spans="1:13" x14ac:dyDescent="0.45">
      <c r="A11" s="1">
        <v>42948</v>
      </c>
      <c r="B11">
        <v>2.9089999999999998</v>
      </c>
      <c r="C11">
        <v>2.93</v>
      </c>
      <c r="D11">
        <v>2.694</v>
      </c>
      <c r="E11">
        <v>2.7250000000000001</v>
      </c>
      <c r="F11">
        <v>2.7250000000000001</v>
      </c>
      <c r="G11">
        <v>0</v>
      </c>
      <c r="I11" s="2"/>
      <c r="J11" s="2"/>
    </row>
    <row r="12" spans="1:13" x14ac:dyDescent="0.45">
      <c r="A12" s="1">
        <v>42979</v>
      </c>
      <c r="B12">
        <v>2.7349999999999999</v>
      </c>
      <c r="C12">
        <v>2.9</v>
      </c>
      <c r="D12">
        <v>2.6509999999999998</v>
      </c>
      <c r="E12">
        <v>2.8570000000000002</v>
      </c>
      <c r="F12">
        <v>2.8570000000000002</v>
      </c>
      <c r="G12">
        <v>0</v>
      </c>
      <c r="I12" s="2"/>
      <c r="J12" s="2"/>
    </row>
    <row r="13" spans="1:13" x14ac:dyDescent="0.45">
      <c r="A13" s="1">
        <v>43009</v>
      </c>
      <c r="B13">
        <v>2.8660000000000001</v>
      </c>
      <c r="C13">
        <v>2.98</v>
      </c>
      <c r="D13">
        <v>2.802</v>
      </c>
      <c r="E13">
        <v>2.875</v>
      </c>
      <c r="F13">
        <v>2.875</v>
      </c>
      <c r="G13">
        <v>0</v>
      </c>
      <c r="I13" s="2"/>
      <c r="J13" s="2"/>
    </row>
    <row r="14" spans="1:13" x14ac:dyDescent="0.45">
      <c r="A14" s="1">
        <v>43040</v>
      </c>
      <c r="B14">
        <v>2.8969999999999998</v>
      </c>
      <c r="C14">
        <v>2.899</v>
      </c>
      <c r="D14">
        <v>2.7389999999999999</v>
      </c>
      <c r="E14">
        <v>2.8319999999999999</v>
      </c>
      <c r="F14">
        <v>2.8319999999999999</v>
      </c>
      <c r="G14">
        <v>0</v>
      </c>
      <c r="I14" s="2"/>
      <c r="J14" s="2"/>
    </row>
    <row r="15" spans="1:13" x14ac:dyDescent="0.45">
      <c r="A15" s="1">
        <v>43070</v>
      </c>
      <c r="B15">
        <v>2.7909999999999999</v>
      </c>
      <c r="C15">
        <v>2.8769999999999998</v>
      </c>
      <c r="D15">
        <v>2.6869999999999998</v>
      </c>
      <c r="E15">
        <v>2.7389999999999999</v>
      </c>
      <c r="F15">
        <v>2.7389999999999999</v>
      </c>
      <c r="G15">
        <v>0</v>
      </c>
      <c r="I15" s="2"/>
      <c r="J15" s="2"/>
    </row>
    <row r="16" spans="1:13" x14ac:dyDescent="0.45">
      <c r="A16" s="1">
        <v>43101</v>
      </c>
      <c r="B16">
        <v>2.774</v>
      </c>
      <c r="C16">
        <v>2.9940000000000002</v>
      </c>
      <c r="D16">
        <v>2.7639999999999998</v>
      </c>
      <c r="E16">
        <v>2.9420000000000002</v>
      </c>
      <c r="F16">
        <v>2.9420000000000002</v>
      </c>
      <c r="G16">
        <v>0</v>
      </c>
      <c r="I16" s="2"/>
      <c r="J16" s="2"/>
      <c r="M16" s="4"/>
    </row>
    <row r="17" spans="1:13" x14ac:dyDescent="0.45">
      <c r="A17" s="1">
        <v>43132</v>
      </c>
      <c r="B17">
        <v>2.964</v>
      </c>
      <c r="C17">
        <v>3.2210000000000001</v>
      </c>
      <c r="D17">
        <v>2.9430000000000001</v>
      </c>
      <c r="E17">
        <v>3.1269999999999998</v>
      </c>
      <c r="F17">
        <v>3.1269999999999998</v>
      </c>
      <c r="G17">
        <v>0</v>
      </c>
      <c r="I17" s="2"/>
      <c r="J17" s="2"/>
      <c r="M17" s="4"/>
    </row>
    <row r="18" spans="1:13" x14ac:dyDescent="0.45">
      <c r="A18" s="1">
        <v>43160</v>
      </c>
      <c r="B18">
        <v>3.1030000000000002</v>
      </c>
      <c r="C18">
        <v>3.1779999999999999</v>
      </c>
      <c r="D18">
        <v>2.968</v>
      </c>
      <c r="E18">
        <v>2.972</v>
      </c>
      <c r="F18">
        <v>2.972</v>
      </c>
      <c r="G18">
        <v>0</v>
      </c>
      <c r="I18" s="2"/>
      <c r="J18" s="2"/>
    </row>
    <row r="19" spans="1:13" x14ac:dyDescent="0.45">
      <c r="A19" s="1">
        <v>43191</v>
      </c>
      <c r="B19">
        <v>2.9910000000000001</v>
      </c>
      <c r="C19">
        <v>3.2189999999999999</v>
      </c>
      <c r="D19">
        <v>2.956</v>
      </c>
      <c r="E19">
        <v>3.097</v>
      </c>
      <c r="F19">
        <v>3.097</v>
      </c>
      <c r="G19">
        <v>0</v>
      </c>
      <c r="I19" s="2"/>
      <c r="J19" s="2"/>
    </row>
    <row r="20" spans="1:13" x14ac:dyDescent="0.45">
      <c r="A20" s="1">
        <v>43221</v>
      </c>
      <c r="B20">
        <v>3.13</v>
      </c>
      <c r="C20">
        <v>3.2469999999999999</v>
      </c>
      <c r="D20">
        <v>2.9540000000000002</v>
      </c>
      <c r="E20">
        <v>2.9860000000000002</v>
      </c>
      <c r="F20">
        <v>2.9860000000000002</v>
      </c>
      <c r="G20">
        <v>0</v>
      </c>
      <c r="I20" s="2"/>
      <c r="J20" s="2"/>
    </row>
    <row r="21" spans="1:13" x14ac:dyDescent="0.45">
      <c r="A21" s="1">
        <v>43252</v>
      </c>
      <c r="B21">
        <v>3.056</v>
      </c>
      <c r="C21">
        <v>3.14</v>
      </c>
      <c r="D21">
        <v>2.9540000000000002</v>
      </c>
      <c r="E21">
        <v>2.9830000000000001</v>
      </c>
      <c r="F21">
        <v>2.9830000000000001</v>
      </c>
      <c r="G21">
        <v>0</v>
      </c>
      <c r="I21" s="2"/>
      <c r="J21" s="2"/>
    </row>
    <row r="22" spans="1:13" x14ac:dyDescent="0.45">
      <c r="A22" s="1">
        <v>43282</v>
      </c>
      <c r="B22">
        <v>2.9660000000000002</v>
      </c>
      <c r="C22">
        <v>3.1160000000000001</v>
      </c>
      <c r="D22">
        <v>2.9249999999999998</v>
      </c>
      <c r="E22">
        <v>3.0830000000000002</v>
      </c>
      <c r="F22">
        <v>3.0830000000000002</v>
      </c>
      <c r="G22">
        <v>0</v>
      </c>
      <c r="I22" s="2"/>
      <c r="J22" s="2"/>
    </row>
    <row r="23" spans="1:13" x14ac:dyDescent="0.45">
      <c r="A23" s="1">
        <v>43313</v>
      </c>
      <c r="B23">
        <v>3.1139999999999999</v>
      </c>
      <c r="C23">
        <v>3.1469999999999998</v>
      </c>
      <c r="D23">
        <v>2.9630000000000001</v>
      </c>
      <c r="E23">
        <v>3.01</v>
      </c>
      <c r="F23">
        <v>3.01</v>
      </c>
      <c r="G23">
        <v>0</v>
      </c>
      <c r="I23" s="2"/>
      <c r="J23" s="2"/>
    </row>
    <row r="24" spans="1:13" x14ac:dyDescent="0.45">
      <c r="A24" s="1">
        <v>43344</v>
      </c>
      <c r="B24">
        <v>3.0369999999999999</v>
      </c>
      <c r="C24">
        <v>3.2480000000000002</v>
      </c>
      <c r="D24">
        <v>3.0350000000000001</v>
      </c>
      <c r="E24">
        <v>3.1970000000000001</v>
      </c>
      <c r="F24">
        <v>3.1970000000000001</v>
      </c>
      <c r="G24">
        <v>0</v>
      </c>
      <c r="I24" s="2"/>
      <c r="J24" s="2"/>
      <c r="M24" s="4"/>
    </row>
    <row r="25" spans="1:13" x14ac:dyDescent="0.45">
      <c r="A25" s="1">
        <v>43374</v>
      </c>
      <c r="B25">
        <v>3.2330000000000001</v>
      </c>
      <c r="C25">
        <v>3.4239999999999999</v>
      </c>
      <c r="D25">
        <v>3.1960000000000002</v>
      </c>
      <c r="E25">
        <v>3.4020000000000001</v>
      </c>
      <c r="F25">
        <v>3.4020000000000001</v>
      </c>
      <c r="G25">
        <v>0</v>
      </c>
      <c r="I25" s="2"/>
      <c r="J25" s="2"/>
      <c r="M25" s="4"/>
    </row>
    <row r="26" spans="1:13" x14ac:dyDescent="0.45">
      <c r="A26" s="1">
        <v>43405</v>
      </c>
      <c r="B26">
        <v>3.4169999999999998</v>
      </c>
      <c r="C26">
        <v>3.4550000000000001</v>
      </c>
      <c r="D26">
        <v>3.278</v>
      </c>
      <c r="E26">
        <v>3.3109999999999999</v>
      </c>
      <c r="F26">
        <v>3.3109999999999999</v>
      </c>
      <c r="G26">
        <v>0</v>
      </c>
      <c r="I26" s="2"/>
      <c r="J26" s="2"/>
    </row>
    <row r="27" spans="1:13" x14ac:dyDescent="0.45">
      <c r="A27" s="1">
        <v>43435</v>
      </c>
      <c r="B27">
        <v>3.331</v>
      </c>
      <c r="C27">
        <v>3.3340000000000001</v>
      </c>
      <c r="D27">
        <v>2.9569999999999999</v>
      </c>
      <c r="E27">
        <v>3.02</v>
      </c>
      <c r="F27">
        <v>3.02</v>
      </c>
      <c r="G27">
        <v>0</v>
      </c>
      <c r="I27" s="2"/>
      <c r="J27" s="2"/>
    </row>
    <row r="28" spans="1:13" x14ac:dyDescent="0.45">
      <c r="A28" s="1">
        <v>43466</v>
      </c>
      <c r="B28">
        <v>2.9870000000000001</v>
      </c>
      <c r="C28">
        <v>3.109</v>
      </c>
      <c r="D28">
        <v>2.9</v>
      </c>
      <c r="E28">
        <v>3.0049999999999999</v>
      </c>
      <c r="F28">
        <v>3.0049999999999999</v>
      </c>
      <c r="G28">
        <v>0</v>
      </c>
      <c r="I28" s="2"/>
      <c r="J28" s="2"/>
    </row>
    <row r="29" spans="1:13" x14ac:dyDescent="0.45">
      <c r="A29" s="1">
        <v>43497</v>
      </c>
      <c r="B29">
        <v>2.9940000000000002</v>
      </c>
      <c r="C29">
        <v>3.0979999999999999</v>
      </c>
      <c r="D29">
        <v>2.97</v>
      </c>
      <c r="E29">
        <v>3.0830000000000002</v>
      </c>
      <c r="F29">
        <v>3.0830000000000002</v>
      </c>
      <c r="G29">
        <v>0</v>
      </c>
      <c r="I29" s="2"/>
      <c r="J29" s="2"/>
    </row>
    <row r="30" spans="1:13" x14ac:dyDescent="0.45">
      <c r="A30" s="1">
        <v>43525</v>
      </c>
      <c r="B30">
        <v>3.1040000000000001</v>
      </c>
      <c r="C30">
        <v>3.129</v>
      </c>
      <c r="D30">
        <v>2.7989999999999999</v>
      </c>
      <c r="E30">
        <v>2.8220000000000001</v>
      </c>
      <c r="F30">
        <v>2.8220000000000001</v>
      </c>
      <c r="G30">
        <v>0</v>
      </c>
      <c r="I30" s="2"/>
      <c r="J30" s="2"/>
    </row>
    <row r="31" spans="1:13" x14ac:dyDescent="0.45">
      <c r="A31" s="1">
        <v>43556</v>
      </c>
      <c r="B31">
        <v>2.847</v>
      </c>
      <c r="C31">
        <v>3.0110000000000001</v>
      </c>
      <c r="D31">
        <v>2.835</v>
      </c>
      <c r="E31">
        <v>2.94</v>
      </c>
      <c r="F31">
        <v>2.94</v>
      </c>
      <c r="G31">
        <v>0</v>
      </c>
      <c r="I31" s="2"/>
      <c r="J31" s="2"/>
    </row>
    <row r="32" spans="1:13" x14ac:dyDescent="0.45">
      <c r="A32" s="1">
        <v>43586</v>
      </c>
      <c r="B32">
        <v>2.9260000000000002</v>
      </c>
      <c r="C32">
        <v>2.9529999999999998</v>
      </c>
      <c r="D32">
        <v>2.5739999999999998</v>
      </c>
      <c r="E32">
        <v>2.5830000000000002</v>
      </c>
      <c r="F32">
        <v>2.5830000000000002</v>
      </c>
      <c r="G32">
        <v>0</v>
      </c>
      <c r="I32" s="2"/>
      <c r="J32" s="2"/>
    </row>
    <row r="33" spans="1:10" x14ac:dyDescent="0.45">
      <c r="A33" s="1">
        <v>43617</v>
      </c>
      <c r="B33">
        <v>2.5649999999999999</v>
      </c>
      <c r="C33">
        <v>2.6520000000000001</v>
      </c>
      <c r="D33">
        <v>2.5019999999999998</v>
      </c>
      <c r="E33">
        <v>2.528</v>
      </c>
      <c r="F33">
        <v>2.528</v>
      </c>
      <c r="G33">
        <v>0</v>
      </c>
      <c r="I33" s="2"/>
      <c r="J33" s="2"/>
    </row>
    <row r="34" spans="1:10" x14ac:dyDescent="0.45">
      <c r="A34" s="1">
        <v>43647</v>
      </c>
      <c r="B34">
        <v>2.544</v>
      </c>
      <c r="C34">
        <v>2.67</v>
      </c>
      <c r="D34">
        <v>2.4660000000000002</v>
      </c>
      <c r="E34">
        <v>2.5270000000000001</v>
      </c>
      <c r="F34">
        <v>2.5270000000000001</v>
      </c>
      <c r="G34">
        <v>0</v>
      </c>
      <c r="I34" s="2"/>
      <c r="J34" s="2"/>
    </row>
    <row r="35" spans="1:10" x14ac:dyDescent="0.45">
      <c r="A35" s="1">
        <v>43678</v>
      </c>
      <c r="B35">
        <v>2.5289999999999999</v>
      </c>
      <c r="C35">
        <v>2.5289999999999999</v>
      </c>
      <c r="D35">
        <v>1.905</v>
      </c>
      <c r="E35">
        <v>1.97</v>
      </c>
      <c r="F35">
        <v>1.97</v>
      </c>
      <c r="G35">
        <v>0</v>
      </c>
      <c r="I35" s="2"/>
      <c r="J35" s="2"/>
    </row>
    <row r="36" spans="1:10" x14ac:dyDescent="0.45">
      <c r="A36" s="1">
        <v>43709</v>
      </c>
      <c r="B36">
        <v>1.9450000000000001</v>
      </c>
      <c r="C36">
        <v>2.3780000000000001</v>
      </c>
      <c r="D36">
        <v>1.909</v>
      </c>
      <c r="E36">
        <v>2.121</v>
      </c>
      <c r="F36">
        <v>2.121</v>
      </c>
      <c r="G36">
        <v>0</v>
      </c>
      <c r="I36" s="2"/>
      <c r="J36" s="2"/>
    </row>
    <row r="37" spans="1:10" x14ac:dyDescent="0.45">
      <c r="A37" s="1">
        <v>43739</v>
      </c>
      <c r="B37">
        <v>2.1760000000000002</v>
      </c>
      <c r="C37">
        <v>2.35</v>
      </c>
      <c r="D37">
        <v>2.008</v>
      </c>
      <c r="E37">
        <v>2.1760000000000002</v>
      </c>
      <c r="F37">
        <v>2.1760000000000002</v>
      </c>
      <c r="G37">
        <v>0</v>
      </c>
      <c r="I37" s="2"/>
      <c r="J37" s="2"/>
    </row>
    <row r="38" spans="1:10" x14ac:dyDescent="0.45">
      <c r="A38" s="1">
        <v>43770</v>
      </c>
      <c r="B38">
        <v>2.173</v>
      </c>
      <c r="C38">
        <v>2.4430000000000001</v>
      </c>
      <c r="D38">
        <v>2.1669999999999998</v>
      </c>
      <c r="E38">
        <v>2.202</v>
      </c>
      <c r="F38">
        <v>2.202</v>
      </c>
      <c r="G38">
        <v>0</v>
      </c>
      <c r="I38" s="2"/>
      <c r="J38" s="2"/>
    </row>
    <row r="39" spans="1:10" x14ac:dyDescent="0.45">
      <c r="A39" s="1">
        <v>43800</v>
      </c>
      <c r="B39">
        <v>2.27</v>
      </c>
      <c r="C39">
        <v>2.3929999999999998</v>
      </c>
      <c r="D39">
        <v>2.1429999999999998</v>
      </c>
      <c r="E39">
        <v>2.3889999999999998</v>
      </c>
      <c r="F39">
        <v>2.3889999999999998</v>
      </c>
      <c r="G39">
        <v>0</v>
      </c>
      <c r="I39" s="2"/>
      <c r="J39" s="2"/>
    </row>
    <row r="40" spans="1:10" x14ac:dyDescent="0.45">
      <c r="A40" s="1">
        <v>43831</v>
      </c>
      <c r="B40">
        <v>2.3650000000000002</v>
      </c>
      <c r="C40">
        <v>2.3820000000000001</v>
      </c>
      <c r="D40">
        <v>1.992</v>
      </c>
      <c r="E40">
        <v>2.0150000000000001</v>
      </c>
      <c r="F40">
        <v>2.0150000000000001</v>
      </c>
      <c r="G40">
        <v>0</v>
      </c>
      <c r="I40" s="2"/>
      <c r="J40" s="2"/>
    </row>
    <row r="41" spans="1:10" x14ac:dyDescent="0.45">
      <c r="A41" s="1">
        <v>43862</v>
      </c>
      <c r="B41">
        <v>2.0419999999999998</v>
      </c>
      <c r="C41">
        <v>2.141</v>
      </c>
      <c r="D41">
        <v>1.6459999999999999</v>
      </c>
      <c r="E41">
        <v>1.671</v>
      </c>
      <c r="F41">
        <v>1.671</v>
      </c>
      <c r="G41">
        <v>0</v>
      </c>
      <c r="I41" s="2"/>
      <c r="J41" s="2"/>
    </row>
    <row r="42" spans="1:10" x14ac:dyDescent="0.45">
      <c r="A42" s="1">
        <v>43891</v>
      </c>
      <c r="B42">
        <v>1.6240000000000001</v>
      </c>
      <c r="C42">
        <v>1.94</v>
      </c>
      <c r="D42">
        <v>0.83699999999999997</v>
      </c>
      <c r="E42">
        <v>1.351</v>
      </c>
      <c r="F42">
        <v>1.351</v>
      </c>
      <c r="G42">
        <v>0</v>
      </c>
      <c r="I42" s="2"/>
      <c r="J42" s="2"/>
    </row>
    <row r="43" spans="1:10" x14ac:dyDescent="0.45">
      <c r="A43" s="1">
        <v>43922</v>
      </c>
      <c r="B43">
        <v>1.2370000000000001</v>
      </c>
      <c r="C43">
        <v>1.417</v>
      </c>
      <c r="D43">
        <v>1.1259999999999999</v>
      </c>
      <c r="E43">
        <v>1.266</v>
      </c>
      <c r="F43">
        <v>1.266</v>
      </c>
      <c r="G43">
        <v>0</v>
      </c>
      <c r="I43" s="2"/>
      <c r="J43" s="2"/>
    </row>
    <row r="44" spans="1:10" x14ac:dyDescent="0.45">
      <c r="A44" s="1">
        <v>43952</v>
      </c>
      <c r="B44">
        <v>1.2589999999999999</v>
      </c>
      <c r="C44">
        <v>1.4850000000000001</v>
      </c>
      <c r="D44">
        <v>1.2509999999999999</v>
      </c>
      <c r="E44">
        <v>1.407</v>
      </c>
      <c r="F44">
        <v>1.407</v>
      </c>
      <c r="G44">
        <v>0</v>
      </c>
      <c r="I44" s="2"/>
      <c r="J44" s="2"/>
    </row>
    <row r="45" spans="1:10" x14ac:dyDescent="0.45">
      <c r="A45" s="1">
        <v>43983</v>
      </c>
      <c r="B45">
        <v>1.4370000000000001</v>
      </c>
      <c r="C45">
        <v>1.7609999999999999</v>
      </c>
      <c r="D45">
        <v>1.365</v>
      </c>
      <c r="E45">
        <v>1.409</v>
      </c>
      <c r="F45">
        <v>1.409</v>
      </c>
      <c r="G45">
        <v>0</v>
      </c>
      <c r="I45" s="2"/>
      <c r="J45" s="2"/>
    </row>
    <row r="46" spans="1:10" x14ac:dyDescent="0.45">
      <c r="A46" s="1">
        <v>44013</v>
      </c>
      <c r="B46">
        <v>1.444</v>
      </c>
      <c r="C46">
        <v>1.48</v>
      </c>
      <c r="D46">
        <v>1.1859999999999999</v>
      </c>
      <c r="E46">
        <v>1.198</v>
      </c>
      <c r="F46">
        <v>1.198</v>
      </c>
      <c r="G46">
        <v>0</v>
      </c>
      <c r="I46" s="2"/>
      <c r="J46" s="2"/>
    </row>
    <row r="47" spans="1:10" x14ac:dyDescent="0.45">
      <c r="A47" s="1">
        <v>44044</v>
      </c>
      <c r="B47">
        <v>1.246</v>
      </c>
      <c r="C47">
        <v>1.53</v>
      </c>
      <c r="D47">
        <v>1.165</v>
      </c>
      <c r="E47">
        <v>1.452</v>
      </c>
      <c r="F47">
        <v>1.452</v>
      </c>
      <c r="G47">
        <v>0</v>
      </c>
      <c r="I47" s="2"/>
      <c r="J47" s="2"/>
    </row>
    <row r="48" spans="1:10" x14ac:dyDescent="0.45">
      <c r="A48" s="1">
        <v>44075</v>
      </c>
      <c r="B48">
        <v>1.496</v>
      </c>
      <c r="C48">
        <v>1.5089999999999999</v>
      </c>
      <c r="D48">
        <v>1.3220000000000001</v>
      </c>
      <c r="E48">
        <v>1.4510000000000001</v>
      </c>
      <c r="F48">
        <v>1.4510000000000001</v>
      </c>
      <c r="G48">
        <v>0</v>
      </c>
      <c r="I48" s="2"/>
      <c r="J48" s="2"/>
    </row>
    <row r="49" spans="1:10" x14ac:dyDescent="0.45">
      <c r="A49" s="1">
        <v>44105</v>
      </c>
      <c r="B49">
        <v>1.478</v>
      </c>
      <c r="C49">
        <v>1.69</v>
      </c>
      <c r="D49">
        <v>1.427</v>
      </c>
      <c r="E49">
        <v>1.64</v>
      </c>
      <c r="F49">
        <v>1.64</v>
      </c>
      <c r="G49">
        <v>0</v>
      </c>
      <c r="I49" s="2"/>
      <c r="J49" s="2"/>
    </row>
    <row r="50" spans="1:10" x14ac:dyDescent="0.45">
      <c r="A50" s="1">
        <v>44136</v>
      </c>
      <c r="B50">
        <v>1.6439999999999999</v>
      </c>
      <c r="C50">
        <v>1.7669999999999999</v>
      </c>
      <c r="D50">
        <v>1.506</v>
      </c>
      <c r="E50">
        <v>1.573</v>
      </c>
      <c r="F50">
        <v>1.573</v>
      </c>
      <c r="G50">
        <v>0</v>
      </c>
      <c r="I50" s="2"/>
      <c r="J50" s="2"/>
    </row>
    <row r="51" spans="1:10" x14ac:dyDescent="0.45">
      <c r="A51" s="1">
        <v>44166</v>
      </c>
      <c r="B51">
        <v>1.595</v>
      </c>
      <c r="C51">
        <v>1.7490000000000001</v>
      </c>
      <c r="D51">
        <v>1.595</v>
      </c>
      <c r="E51">
        <v>1.6459999999999999</v>
      </c>
      <c r="F51">
        <v>1.6459999999999999</v>
      </c>
      <c r="G51">
        <v>0</v>
      </c>
      <c r="I51" s="2"/>
      <c r="J51" s="2"/>
    </row>
    <row r="52" spans="1:10" x14ac:dyDescent="0.45">
      <c r="A52" s="1">
        <v>44197</v>
      </c>
      <c r="B52">
        <v>1.6719999999999999</v>
      </c>
      <c r="C52">
        <v>1.915</v>
      </c>
      <c r="D52">
        <v>1.6379999999999999</v>
      </c>
      <c r="E52">
        <v>1.8580000000000001</v>
      </c>
      <c r="F52">
        <v>1.8580000000000001</v>
      </c>
      <c r="G52">
        <v>0</v>
      </c>
      <c r="I52" s="2"/>
      <c r="J52" s="2"/>
    </row>
    <row r="53" spans="1:10" x14ac:dyDescent="0.45">
      <c r="A53" s="1">
        <v>44228</v>
      </c>
      <c r="B53">
        <v>1.8460000000000001</v>
      </c>
      <c r="C53">
        <v>2.4020000000000001</v>
      </c>
      <c r="D53">
        <v>1.8260000000000001</v>
      </c>
      <c r="E53">
        <v>2.1819999999999999</v>
      </c>
      <c r="F53">
        <v>2.1819999999999999</v>
      </c>
      <c r="G53">
        <v>0</v>
      </c>
      <c r="I53" s="2"/>
      <c r="J53" s="2"/>
    </row>
    <row r="54" spans="1:10" x14ac:dyDescent="0.45">
      <c r="A54" s="1">
        <v>44256</v>
      </c>
      <c r="B54">
        <v>2.2280000000000002</v>
      </c>
      <c r="C54">
        <v>2.5049999999999999</v>
      </c>
      <c r="D54">
        <v>2.1829999999999998</v>
      </c>
      <c r="E54">
        <v>2.4249999999999998</v>
      </c>
      <c r="F54">
        <v>2.4249999999999998</v>
      </c>
      <c r="G54">
        <v>0</v>
      </c>
      <c r="I54" s="2"/>
      <c r="J54" s="2"/>
    </row>
    <row r="55" spans="1:10" x14ac:dyDescent="0.45">
      <c r="A55" s="1">
        <v>44287</v>
      </c>
      <c r="B55">
        <v>2.3690000000000002</v>
      </c>
      <c r="C55">
        <v>2.3919999999999999</v>
      </c>
      <c r="D55">
        <v>2.2069999999999999</v>
      </c>
      <c r="E55">
        <v>2.3010000000000002</v>
      </c>
      <c r="F55">
        <v>2.3010000000000002</v>
      </c>
      <c r="G55">
        <v>0</v>
      </c>
      <c r="I55" s="2"/>
      <c r="J55" s="2"/>
    </row>
    <row r="56" spans="1:10" x14ac:dyDescent="0.45">
      <c r="A56" s="1">
        <v>44317</v>
      </c>
      <c r="B56">
        <v>2.323</v>
      </c>
      <c r="C56">
        <v>2.4169999999999998</v>
      </c>
      <c r="D56">
        <v>2.161</v>
      </c>
      <c r="E56">
        <v>2.2629999999999999</v>
      </c>
      <c r="F56">
        <v>2.2629999999999999</v>
      </c>
      <c r="G56">
        <v>0</v>
      </c>
      <c r="I56" s="2"/>
      <c r="J56" s="2"/>
    </row>
    <row r="57" spans="1:10" x14ac:dyDescent="0.45">
      <c r="A57" s="1">
        <v>44348</v>
      </c>
      <c r="B57">
        <v>2.3069999999999999</v>
      </c>
      <c r="C57">
        <v>2.3290000000000002</v>
      </c>
      <c r="D57">
        <v>2.0049999999999999</v>
      </c>
      <c r="E57">
        <v>2.0649999999999999</v>
      </c>
      <c r="F57">
        <v>2.0649999999999999</v>
      </c>
      <c r="G57">
        <v>0</v>
      </c>
      <c r="I57" s="2"/>
      <c r="J57" s="2"/>
    </row>
    <row r="58" spans="1:10" x14ac:dyDescent="0.45">
      <c r="A58" s="1">
        <v>44378</v>
      </c>
      <c r="B58">
        <v>2.093</v>
      </c>
      <c r="C58">
        <v>2.0950000000000002</v>
      </c>
      <c r="D58">
        <v>1.78</v>
      </c>
      <c r="E58">
        <v>1.897</v>
      </c>
      <c r="F58">
        <v>1.897</v>
      </c>
      <c r="G58">
        <v>0</v>
      </c>
      <c r="I58" s="2"/>
      <c r="J58" s="2"/>
    </row>
    <row r="59" spans="1:10" x14ac:dyDescent="0.45">
      <c r="A59" s="1">
        <v>44409</v>
      </c>
      <c r="B59">
        <v>1.9119999999999999</v>
      </c>
      <c r="C59">
        <v>2.0339999999999998</v>
      </c>
      <c r="D59">
        <v>1.8109999999999999</v>
      </c>
      <c r="E59">
        <v>1.927</v>
      </c>
      <c r="F59">
        <v>1.927</v>
      </c>
      <c r="G59">
        <v>0</v>
      </c>
      <c r="I59" s="2"/>
      <c r="J59" s="2"/>
    </row>
    <row r="60" spans="1:10" x14ac:dyDescent="0.45">
      <c r="A60" s="1">
        <v>44440</v>
      </c>
      <c r="B60">
        <v>1.9339999999999999</v>
      </c>
      <c r="C60">
        <v>2.1030000000000002</v>
      </c>
      <c r="D60">
        <v>1.823</v>
      </c>
      <c r="E60">
        <v>2.0920000000000001</v>
      </c>
      <c r="F60">
        <v>2.0920000000000001</v>
      </c>
      <c r="G60">
        <v>0</v>
      </c>
      <c r="I60" s="2"/>
      <c r="J60" s="2"/>
    </row>
    <row r="61" spans="1:10" x14ac:dyDescent="0.45">
      <c r="A61" s="1">
        <v>44470</v>
      </c>
      <c r="B61">
        <v>2.06</v>
      </c>
      <c r="C61">
        <v>2.177</v>
      </c>
      <c r="D61">
        <v>2.0150000000000001</v>
      </c>
      <c r="E61">
        <v>2.0249999999999999</v>
      </c>
      <c r="F61">
        <v>2.0249999999999999</v>
      </c>
      <c r="G61">
        <v>0</v>
      </c>
      <c r="I61" s="2"/>
      <c r="J61" s="2"/>
    </row>
    <row r="62" spans="1:10" x14ac:dyDescent="0.45">
      <c r="A62" s="1"/>
      <c r="I62" s="2"/>
      <c r="J62" s="2"/>
    </row>
    <row r="63" spans="1:10" x14ac:dyDescent="0.45">
      <c r="A63" s="1"/>
      <c r="I63" s="2"/>
      <c r="J63" s="2"/>
    </row>
    <row r="64" spans="1:10" x14ac:dyDescent="0.45">
      <c r="A64" s="1"/>
      <c r="I64" s="2"/>
      <c r="J64" s="2"/>
    </row>
    <row r="65" spans="1:10" x14ac:dyDescent="0.45">
      <c r="A65" s="1"/>
      <c r="I65" s="2"/>
      <c r="J65" s="2"/>
    </row>
    <row r="66" spans="1:10" x14ac:dyDescent="0.45">
      <c r="A66" s="1"/>
      <c r="I66" s="2"/>
      <c r="J66" s="2"/>
    </row>
    <row r="67" spans="1:10" x14ac:dyDescent="0.45">
      <c r="A67" s="1"/>
      <c r="I67" s="2"/>
      <c r="J67" s="2"/>
    </row>
    <row r="68" spans="1:10" x14ac:dyDescent="0.45">
      <c r="A68" s="1"/>
      <c r="I68" s="2"/>
      <c r="J68" s="2"/>
    </row>
    <row r="69" spans="1:10" x14ac:dyDescent="0.45">
      <c r="A69" s="1"/>
      <c r="I69" s="2"/>
      <c r="J69" s="2"/>
    </row>
    <row r="70" spans="1:10" x14ac:dyDescent="0.45">
      <c r="A70" s="1"/>
      <c r="I70" s="2"/>
      <c r="J70" s="2"/>
    </row>
    <row r="71" spans="1:10" x14ac:dyDescent="0.45">
      <c r="A71" s="1"/>
      <c r="I71" s="2"/>
      <c r="J71" s="2"/>
    </row>
    <row r="72" spans="1:10" x14ac:dyDescent="0.45">
      <c r="A72" s="1"/>
      <c r="I72" s="2"/>
      <c r="J72" s="2"/>
    </row>
    <row r="73" spans="1:10" x14ac:dyDescent="0.45">
      <c r="A73" s="1"/>
      <c r="I73" s="2"/>
      <c r="J73" s="2"/>
    </row>
    <row r="74" spans="1:10" x14ac:dyDescent="0.45">
      <c r="A74" s="1"/>
      <c r="I74" s="2"/>
      <c r="J74" s="2"/>
    </row>
    <row r="75" spans="1:10" x14ac:dyDescent="0.45">
      <c r="A75" s="1"/>
      <c r="I75" s="2"/>
      <c r="J75" s="2"/>
    </row>
    <row r="76" spans="1:10" x14ac:dyDescent="0.45">
      <c r="A76" s="1"/>
      <c r="I76" s="2"/>
      <c r="J76" s="2"/>
    </row>
    <row r="77" spans="1:10" x14ac:dyDescent="0.45">
      <c r="A77" s="1"/>
      <c r="I77" s="2"/>
      <c r="J77" s="2"/>
    </row>
    <row r="78" spans="1:10" x14ac:dyDescent="0.45">
      <c r="A78" s="1"/>
      <c r="I78" s="2"/>
      <c r="J78" s="2"/>
    </row>
    <row r="79" spans="1:10" x14ac:dyDescent="0.45">
      <c r="A79" s="1"/>
      <c r="I79" s="2"/>
      <c r="J79" s="2"/>
    </row>
    <row r="80" spans="1:10" x14ac:dyDescent="0.45">
      <c r="A80" s="1"/>
      <c r="I80" s="2"/>
      <c r="J80" s="2"/>
    </row>
    <row r="81" spans="1:10" x14ac:dyDescent="0.45">
      <c r="A81" s="1"/>
      <c r="I81" s="2"/>
      <c r="J81" s="2"/>
    </row>
    <row r="82" spans="1:10" x14ac:dyDescent="0.45">
      <c r="A82" s="1"/>
      <c r="I82" s="2"/>
      <c r="J82" s="2"/>
    </row>
    <row r="83" spans="1:10" x14ac:dyDescent="0.45">
      <c r="A83" s="1"/>
      <c r="I83" s="2"/>
      <c r="J83" s="2"/>
    </row>
    <row r="84" spans="1:10" x14ac:dyDescent="0.45">
      <c r="A84" s="1"/>
      <c r="I84" s="2"/>
      <c r="J84" s="2"/>
    </row>
    <row r="85" spans="1:10" x14ac:dyDescent="0.45">
      <c r="A85" s="1"/>
      <c r="I85" s="2"/>
      <c r="J85" s="2"/>
    </row>
    <row r="86" spans="1:10" x14ac:dyDescent="0.45">
      <c r="A86" s="1"/>
      <c r="I86" s="2"/>
      <c r="J86" s="2"/>
    </row>
    <row r="87" spans="1:10" x14ac:dyDescent="0.45">
      <c r="A87" s="1"/>
      <c r="I87" s="2"/>
      <c r="J87" s="2"/>
    </row>
    <row r="88" spans="1:10" x14ac:dyDescent="0.45">
      <c r="A88" s="1"/>
      <c r="I88" s="2"/>
      <c r="J88" s="2"/>
    </row>
    <row r="89" spans="1:10" x14ac:dyDescent="0.45">
      <c r="A89" s="1"/>
      <c r="I89" s="2"/>
      <c r="J89" s="2"/>
    </row>
    <row r="90" spans="1:10" x14ac:dyDescent="0.45">
      <c r="A90" s="1"/>
      <c r="I90" s="2"/>
      <c r="J90" s="2"/>
    </row>
    <row r="91" spans="1:10" x14ac:dyDescent="0.45">
      <c r="A91" s="1"/>
      <c r="I91" s="2"/>
      <c r="J91" s="2"/>
    </row>
    <row r="92" spans="1:10" x14ac:dyDescent="0.45">
      <c r="A92" s="1"/>
      <c r="I92" s="2"/>
      <c r="J92" s="2"/>
    </row>
    <row r="93" spans="1:10" x14ac:dyDescent="0.45">
      <c r="A93" s="1"/>
      <c r="I93" s="2"/>
      <c r="J93" s="2"/>
    </row>
    <row r="94" spans="1:10" x14ac:dyDescent="0.45">
      <c r="A94" s="1"/>
      <c r="I94" s="2"/>
      <c r="J94" s="2"/>
    </row>
    <row r="95" spans="1:10" x14ac:dyDescent="0.45">
      <c r="A95" s="1"/>
      <c r="I95" s="2"/>
      <c r="J95" s="2"/>
    </row>
    <row r="96" spans="1:10" x14ac:dyDescent="0.45">
      <c r="A96" s="1"/>
      <c r="I96" s="2"/>
      <c r="J96" s="2"/>
    </row>
    <row r="97" spans="1:10" x14ac:dyDescent="0.45">
      <c r="A97" s="1"/>
      <c r="I97" s="2"/>
      <c r="J97" s="2"/>
    </row>
    <row r="98" spans="1:10" x14ac:dyDescent="0.45">
      <c r="A98" s="1"/>
      <c r="I98" s="2"/>
      <c r="J98" s="2"/>
    </row>
    <row r="99" spans="1:10" x14ac:dyDescent="0.45">
      <c r="A99" s="1"/>
      <c r="I99" s="2"/>
      <c r="J99" s="2"/>
    </row>
    <row r="100" spans="1:10" x14ac:dyDescent="0.45">
      <c r="A100" s="1"/>
      <c r="I100" s="2"/>
      <c r="J100" s="2"/>
    </row>
    <row r="101" spans="1:10" x14ac:dyDescent="0.45">
      <c r="A101" s="1"/>
      <c r="I101" s="2"/>
      <c r="J101" s="2"/>
    </row>
    <row r="102" spans="1:10" x14ac:dyDescent="0.45">
      <c r="A102" s="1"/>
      <c r="I102" s="2"/>
      <c r="J102" s="2"/>
    </row>
    <row r="103" spans="1:10" x14ac:dyDescent="0.45">
      <c r="A103" s="1"/>
      <c r="I103" s="2"/>
      <c r="J103" s="2"/>
    </row>
    <row r="104" spans="1:10" x14ac:dyDescent="0.45">
      <c r="A104" s="1"/>
      <c r="I104" s="2"/>
      <c r="J104" s="2"/>
    </row>
    <row r="105" spans="1:10" x14ac:dyDescent="0.45">
      <c r="A105" s="1"/>
      <c r="I105" s="2"/>
      <c r="J105" s="2"/>
    </row>
    <row r="106" spans="1:10" x14ac:dyDescent="0.45">
      <c r="A106" s="1"/>
      <c r="I106" s="2"/>
      <c r="J106" s="2"/>
    </row>
    <row r="107" spans="1:10" x14ac:dyDescent="0.45">
      <c r="A107" s="1"/>
      <c r="I107" s="2"/>
      <c r="J107" s="2"/>
    </row>
    <row r="108" spans="1:10" x14ac:dyDescent="0.45">
      <c r="A108" s="1"/>
      <c r="I108" s="2"/>
      <c r="J108" s="2"/>
    </row>
    <row r="109" spans="1:10" x14ac:dyDescent="0.45">
      <c r="A109" s="1"/>
      <c r="I109" s="2"/>
      <c r="J109" s="2"/>
    </row>
    <row r="110" spans="1:10" x14ac:dyDescent="0.45">
      <c r="A110" s="1"/>
      <c r="I110" s="2"/>
      <c r="J110" s="2"/>
    </row>
    <row r="111" spans="1:10" x14ac:dyDescent="0.45">
      <c r="A111" s="1"/>
      <c r="I111" s="2"/>
      <c r="J111" s="2"/>
    </row>
    <row r="112" spans="1:10" x14ac:dyDescent="0.45">
      <c r="A112" s="1"/>
      <c r="I112" s="2"/>
      <c r="J112" s="2"/>
    </row>
    <row r="113" spans="1:10" x14ac:dyDescent="0.45">
      <c r="A113" s="1"/>
      <c r="I113" s="2"/>
      <c r="J113" s="2"/>
    </row>
    <row r="114" spans="1:10" x14ac:dyDescent="0.45">
      <c r="A114" s="1"/>
      <c r="I114" s="2"/>
      <c r="J114" s="2"/>
    </row>
    <row r="115" spans="1:10" x14ac:dyDescent="0.45">
      <c r="A115" s="1"/>
      <c r="I115" s="2"/>
      <c r="J115" s="2"/>
    </row>
    <row r="116" spans="1:10" x14ac:dyDescent="0.45">
      <c r="A116" s="1"/>
      <c r="I116" s="2"/>
      <c r="J116" s="2"/>
    </row>
    <row r="117" spans="1:10" x14ac:dyDescent="0.45">
      <c r="A117" s="1"/>
      <c r="I117" s="2"/>
      <c r="J117" s="2"/>
    </row>
    <row r="118" spans="1:10" x14ac:dyDescent="0.45">
      <c r="A118" s="1"/>
      <c r="I118" s="2"/>
      <c r="J118" s="2"/>
    </row>
    <row r="119" spans="1:10" x14ac:dyDescent="0.45">
      <c r="A119" s="1"/>
      <c r="I119" s="2"/>
      <c r="J119" s="2"/>
    </row>
    <row r="120" spans="1:10" x14ac:dyDescent="0.45">
      <c r="A120" s="1"/>
      <c r="I120" s="2"/>
      <c r="J120" s="2"/>
    </row>
    <row r="121" spans="1:10" x14ac:dyDescent="0.45">
      <c r="A121" s="1"/>
      <c r="I121" s="2"/>
      <c r="J121" s="2"/>
    </row>
    <row r="122" spans="1:10" x14ac:dyDescent="0.45">
      <c r="A122" s="1"/>
      <c r="I122" s="2"/>
      <c r="J122" s="2"/>
    </row>
    <row r="123" spans="1:10" x14ac:dyDescent="0.45">
      <c r="A123" s="1"/>
      <c r="I123" s="2"/>
      <c r="J123" s="2"/>
    </row>
    <row r="124" spans="1:10" x14ac:dyDescent="0.45">
      <c r="A124" s="1"/>
      <c r="I124" s="2"/>
      <c r="J124" s="2"/>
    </row>
    <row r="125" spans="1:10" x14ac:dyDescent="0.45">
      <c r="A125" s="1"/>
      <c r="I125" s="2"/>
      <c r="J125" s="2"/>
    </row>
    <row r="126" spans="1:10" x14ac:dyDescent="0.45">
      <c r="A126" s="1"/>
      <c r="I126" s="2"/>
      <c r="J126" s="2"/>
    </row>
    <row r="127" spans="1:10" x14ac:dyDescent="0.45">
      <c r="A127" s="1"/>
      <c r="I127" s="2"/>
      <c r="J127" s="2"/>
    </row>
    <row r="128" spans="1:10" x14ac:dyDescent="0.45">
      <c r="A128" s="1"/>
      <c r="I128" s="2"/>
      <c r="J128" s="2"/>
    </row>
    <row r="129" spans="1:10" x14ac:dyDescent="0.45">
      <c r="A129" s="1"/>
      <c r="I129" s="2"/>
      <c r="J129" s="2"/>
    </row>
    <row r="130" spans="1:10" x14ac:dyDescent="0.45">
      <c r="A130" s="1"/>
      <c r="I130" s="2"/>
      <c r="J130" s="2"/>
    </row>
    <row r="131" spans="1:10" x14ac:dyDescent="0.45">
      <c r="A131" s="1"/>
      <c r="I131" s="2"/>
      <c r="J131" s="2"/>
    </row>
    <row r="132" spans="1:10" x14ac:dyDescent="0.45">
      <c r="A132" s="1"/>
      <c r="I132" s="2"/>
      <c r="J132" s="2"/>
    </row>
    <row r="133" spans="1:10" x14ac:dyDescent="0.45">
      <c r="A133" s="1"/>
      <c r="I133" s="2"/>
      <c r="J133" s="2"/>
    </row>
    <row r="134" spans="1:10" x14ac:dyDescent="0.45">
      <c r="A134" s="1"/>
      <c r="I134" s="2"/>
      <c r="J134" s="2"/>
    </row>
    <row r="135" spans="1:10" x14ac:dyDescent="0.45">
      <c r="A135" s="1"/>
      <c r="I135" s="2"/>
      <c r="J135" s="2"/>
    </row>
    <row r="136" spans="1:10" x14ac:dyDescent="0.45">
      <c r="A136" s="1"/>
      <c r="I136" s="2"/>
      <c r="J136" s="2"/>
    </row>
    <row r="137" spans="1:10" x14ac:dyDescent="0.45">
      <c r="A137" s="1"/>
      <c r="I137" s="2"/>
      <c r="J137" s="2"/>
    </row>
    <row r="138" spans="1:10" x14ac:dyDescent="0.45">
      <c r="A138" s="1"/>
      <c r="I138" s="2"/>
      <c r="J138" s="2"/>
    </row>
    <row r="139" spans="1:10" x14ac:dyDescent="0.45">
      <c r="A139" s="1"/>
      <c r="I139" s="2"/>
      <c r="J139" s="2"/>
    </row>
    <row r="140" spans="1:10" x14ac:dyDescent="0.45">
      <c r="A140" s="1"/>
      <c r="I140" s="2"/>
      <c r="J140" s="2"/>
    </row>
    <row r="141" spans="1:10" x14ac:dyDescent="0.45">
      <c r="A141" s="1"/>
      <c r="I141" s="2"/>
      <c r="J141" s="2"/>
    </row>
    <row r="142" spans="1:10" x14ac:dyDescent="0.45">
      <c r="A142" s="1"/>
      <c r="I142" s="2"/>
      <c r="J142" s="2"/>
    </row>
    <row r="143" spans="1:10" x14ac:dyDescent="0.45">
      <c r="A143" s="1"/>
      <c r="I143" s="2"/>
      <c r="J143" s="2"/>
    </row>
    <row r="144" spans="1:10" x14ac:dyDescent="0.45">
      <c r="A144" s="1"/>
      <c r="I144" s="2"/>
      <c r="J144" s="2"/>
    </row>
    <row r="145" spans="1:10" x14ac:dyDescent="0.45">
      <c r="A145" s="1"/>
      <c r="I145" s="2"/>
      <c r="J145" s="2"/>
    </row>
    <row r="146" spans="1:10" x14ac:dyDescent="0.45">
      <c r="A146" s="1"/>
      <c r="I146" s="2"/>
      <c r="J146" s="2"/>
    </row>
    <row r="147" spans="1:10" x14ac:dyDescent="0.45">
      <c r="A147" s="1"/>
      <c r="I147" s="2"/>
      <c r="J147" s="2"/>
    </row>
    <row r="148" spans="1:10" x14ac:dyDescent="0.45">
      <c r="A148" s="1"/>
      <c r="I148" s="2"/>
      <c r="J148" s="2"/>
    </row>
    <row r="149" spans="1:10" x14ac:dyDescent="0.45">
      <c r="A149" s="1"/>
      <c r="I149" s="2"/>
      <c r="J149" s="2"/>
    </row>
    <row r="150" spans="1:10" x14ac:dyDescent="0.45">
      <c r="A150" s="1"/>
      <c r="I150" s="2"/>
      <c r="J150" s="2"/>
    </row>
    <row r="151" spans="1:10" x14ac:dyDescent="0.45">
      <c r="A151" s="1"/>
      <c r="I151" s="2"/>
      <c r="J151" s="2"/>
    </row>
    <row r="152" spans="1:10" x14ac:dyDescent="0.45">
      <c r="A152" s="1"/>
      <c r="I152" s="2"/>
      <c r="J152" s="2"/>
    </row>
    <row r="153" spans="1:10" x14ac:dyDescent="0.45">
      <c r="A153" s="1"/>
      <c r="I153" s="2"/>
      <c r="J153" s="2"/>
    </row>
    <row r="154" spans="1:10" x14ac:dyDescent="0.45">
      <c r="A154" s="1"/>
      <c r="I154" s="2"/>
      <c r="J154" s="2"/>
    </row>
    <row r="155" spans="1:10" x14ac:dyDescent="0.45">
      <c r="A155" s="1"/>
      <c r="I155" s="2"/>
      <c r="J155" s="2"/>
    </row>
    <row r="156" spans="1:10" x14ac:dyDescent="0.45">
      <c r="A156" s="1"/>
      <c r="I156" s="2"/>
      <c r="J156" s="2"/>
    </row>
    <row r="157" spans="1:10" x14ac:dyDescent="0.45">
      <c r="A157" s="1"/>
      <c r="I157" s="2"/>
      <c r="J157" s="2"/>
    </row>
    <row r="158" spans="1:10" x14ac:dyDescent="0.45">
      <c r="A158" s="1"/>
      <c r="I158" s="2"/>
      <c r="J158" s="2"/>
    </row>
    <row r="159" spans="1:10" x14ac:dyDescent="0.45">
      <c r="A159" s="1"/>
      <c r="I159" s="2"/>
      <c r="J159" s="2"/>
    </row>
    <row r="160" spans="1:10" x14ac:dyDescent="0.45">
      <c r="A160" s="1"/>
      <c r="I160" s="2"/>
      <c r="J160" s="2"/>
    </row>
    <row r="161" spans="1:10" x14ac:dyDescent="0.45">
      <c r="A161" s="1"/>
      <c r="I161" s="2"/>
      <c r="J161" s="2"/>
    </row>
    <row r="162" spans="1:10" x14ac:dyDescent="0.45">
      <c r="A162" s="1"/>
      <c r="I162" s="2"/>
      <c r="J162" s="2"/>
    </row>
    <row r="163" spans="1:10" x14ac:dyDescent="0.45">
      <c r="A163" s="1"/>
      <c r="I163" s="2"/>
      <c r="J163" s="2"/>
    </row>
    <row r="164" spans="1:10" x14ac:dyDescent="0.45">
      <c r="A164" s="1"/>
      <c r="I164" s="2"/>
      <c r="J164" s="2"/>
    </row>
    <row r="165" spans="1:10" x14ac:dyDescent="0.45">
      <c r="A165" s="1"/>
      <c r="I165" s="2"/>
      <c r="J165" s="2"/>
    </row>
    <row r="166" spans="1:10" x14ac:dyDescent="0.45">
      <c r="A166" s="1"/>
      <c r="I166" s="2"/>
      <c r="J166" s="2"/>
    </row>
    <row r="167" spans="1:10" x14ac:dyDescent="0.45">
      <c r="A167" s="1"/>
      <c r="I167" s="2"/>
      <c r="J167" s="2"/>
    </row>
    <row r="168" spans="1:10" x14ac:dyDescent="0.45">
      <c r="A168" s="1"/>
      <c r="I168" s="2"/>
      <c r="J168" s="2"/>
    </row>
    <row r="169" spans="1:10" x14ac:dyDescent="0.45">
      <c r="A169" s="1"/>
      <c r="I169" s="2"/>
      <c r="J169" s="2"/>
    </row>
    <row r="170" spans="1:10" x14ac:dyDescent="0.45">
      <c r="A170" s="1"/>
      <c r="I170" s="2"/>
      <c r="J170" s="2"/>
    </row>
    <row r="171" spans="1:10" x14ac:dyDescent="0.45">
      <c r="A171" s="1"/>
      <c r="I171" s="2"/>
      <c r="J171" s="2"/>
    </row>
    <row r="172" spans="1:10" x14ac:dyDescent="0.45">
      <c r="A172" s="1"/>
      <c r="I172" s="2"/>
      <c r="J172" s="2"/>
    </row>
    <row r="173" spans="1:10" x14ac:dyDescent="0.45">
      <c r="A173" s="1"/>
      <c r="I173" s="2"/>
      <c r="J173" s="2"/>
    </row>
    <row r="174" spans="1:10" x14ac:dyDescent="0.45">
      <c r="A174" s="1"/>
      <c r="I174" s="2"/>
      <c r="J174" s="2"/>
    </row>
    <row r="175" spans="1:10" x14ac:dyDescent="0.45">
      <c r="A175" s="1"/>
      <c r="I175" s="2"/>
      <c r="J175" s="2"/>
    </row>
    <row r="176" spans="1:10" x14ac:dyDescent="0.45">
      <c r="A176" s="1"/>
      <c r="I176" s="2"/>
      <c r="J176" s="2"/>
    </row>
    <row r="177" spans="1:10" x14ac:dyDescent="0.45">
      <c r="A177" s="1"/>
      <c r="I177" s="2"/>
      <c r="J177" s="2"/>
    </row>
    <row r="178" spans="1:10" x14ac:dyDescent="0.45">
      <c r="A178" s="1"/>
      <c r="I178" s="2"/>
      <c r="J178" s="2"/>
    </row>
    <row r="179" spans="1:10" x14ac:dyDescent="0.45">
      <c r="A179" s="1"/>
      <c r="I179" s="2"/>
      <c r="J179" s="2"/>
    </row>
    <row r="180" spans="1:10" x14ac:dyDescent="0.45">
      <c r="A180" s="1"/>
      <c r="I180" s="2"/>
      <c r="J180" s="2"/>
    </row>
    <row r="181" spans="1:10" x14ac:dyDescent="0.45">
      <c r="A181" s="1"/>
      <c r="I181" s="2"/>
      <c r="J181" s="2"/>
    </row>
    <row r="182" spans="1:10" x14ac:dyDescent="0.45">
      <c r="A182" s="1"/>
      <c r="I182" s="2"/>
      <c r="J182" s="2"/>
    </row>
    <row r="183" spans="1:10" x14ac:dyDescent="0.45">
      <c r="A183" s="1"/>
      <c r="I183" s="2"/>
      <c r="J183" s="2"/>
    </row>
    <row r="184" spans="1:10" x14ac:dyDescent="0.45">
      <c r="A184" s="1"/>
      <c r="I184" s="2"/>
      <c r="J184" s="2"/>
    </row>
    <row r="185" spans="1:10" x14ac:dyDescent="0.45">
      <c r="A185" s="1"/>
      <c r="I185" s="2"/>
      <c r="J185" s="2"/>
    </row>
    <row r="186" spans="1:10" x14ac:dyDescent="0.45">
      <c r="A186" s="1"/>
      <c r="I186" s="2"/>
      <c r="J186" s="2"/>
    </row>
    <row r="187" spans="1:10" x14ac:dyDescent="0.45">
      <c r="A187" s="1"/>
      <c r="I187" s="2"/>
      <c r="J187" s="2"/>
    </row>
    <row r="188" spans="1:10" x14ac:dyDescent="0.45">
      <c r="A188" s="1"/>
      <c r="I188" s="2"/>
      <c r="J188" s="2"/>
    </row>
    <row r="189" spans="1:10" x14ac:dyDescent="0.45">
      <c r="A189" s="1"/>
      <c r="I189" s="2"/>
      <c r="J189" s="2"/>
    </row>
    <row r="190" spans="1:10" x14ac:dyDescent="0.45">
      <c r="A190" s="1"/>
      <c r="I190" s="2"/>
      <c r="J190" s="2"/>
    </row>
    <row r="191" spans="1:10" x14ac:dyDescent="0.45">
      <c r="A191" s="1"/>
      <c r="I191" s="2"/>
      <c r="J191" s="2"/>
    </row>
    <row r="192" spans="1:10" x14ac:dyDescent="0.45">
      <c r="A192" s="1"/>
      <c r="I192" s="2"/>
      <c r="J192" s="2"/>
    </row>
    <row r="193" spans="1:10" x14ac:dyDescent="0.45">
      <c r="A193" s="1"/>
      <c r="I193" s="2"/>
      <c r="J193" s="2"/>
    </row>
    <row r="194" spans="1:10" x14ac:dyDescent="0.45">
      <c r="A194" s="1"/>
      <c r="I194" s="2"/>
      <c r="J194" s="2"/>
    </row>
    <row r="195" spans="1:10" x14ac:dyDescent="0.45">
      <c r="A195" s="1"/>
      <c r="I195" s="2"/>
      <c r="J195" s="2"/>
    </row>
    <row r="196" spans="1:10" x14ac:dyDescent="0.45">
      <c r="A196" s="1"/>
      <c r="I196" s="2"/>
      <c r="J196" s="2"/>
    </row>
    <row r="197" spans="1:10" x14ac:dyDescent="0.45">
      <c r="A197" s="1"/>
      <c r="I197" s="2"/>
      <c r="J197" s="2"/>
    </row>
    <row r="198" spans="1:10" x14ac:dyDescent="0.45">
      <c r="A198" s="1"/>
      <c r="I198" s="2"/>
      <c r="J198" s="2"/>
    </row>
    <row r="199" spans="1:10" x14ac:dyDescent="0.45">
      <c r="A199" s="1"/>
      <c r="I199" s="2"/>
      <c r="J199" s="2"/>
    </row>
    <row r="200" spans="1:10" x14ac:dyDescent="0.45">
      <c r="A200" s="1"/>
      <c r="I200" s="2"/>
      <c r="J200" s="2"/>
    </row>
    <row r="201" spans="1:10" x14ac:dyDescent="0.45">
      <c r="A201" s="1"/>
      <c r="I201" s="2"/>
      <c r="J201" s="2"/>
    </row>
    <row r="202" spans="1:10" x14ac:dyDescent="0.45">
      <c r="A202" s="1"/>
      <c r="I202" s="2"/>
      <c r="J202" s="2"/>
    </row>
    <row r="203" spans="1:10" x14ac:dyDescent="0.45">
      <c r="A203" s="1"/>
      <c r="I203" s="2"/>
      <c r="J203" s="2"/>
    </row>
    <row r="204" spans="1:10" x14ac:dyDescent="0.45">
      <c r="A204" s="1"/>
      <c r="I204" s="2"/>
      <c r="J204" s="2"/>
    </row>
    <row r="205" spans="1:10" x14ac:dyDescent="0.45">
      <c r="A205" s="1"/>
      <c r="I205" s="2"/>
      <c r="J205" s="2"/>
    </row>
    <row r="206" spans="1:10" x14ac:dyDescent="0.45">
      <c r="A206" s="1"/>
      <c r="I206" s="2"/>
      <c r="J206" s="2"/>
    </row>
    <row r="207" spans="1:10" x14ac:dyDescent="0.45">
      <c r="A207" s="1"/>
      <c r="I207" s="2"/>
      <c r="J207" s="2"/>
    </row>
    <row r="208" spans="1:10" x14ac:dyDescent="0.45">
      <c r="A208" s="1"/>
      <c r="I208" s="2"/>
      <c r="J208" s="2"/>
    </row>
    <row r="209" spans="1:10" x14ac:dyDescent="0.45">
      <c r="A209" s="1"/>
      <c r="I209" s="2"/>
      <c r="J209" s="2"/>
    </row>
    <row r="210" spans="1:10" x14ac:dyDescent="0.45">
      <c r="A210" s="1"/>
      <c r="I210" s="2"/>
      <c r="J210" s="2"/>
    </row>
    <row r="211" spans="1:10" x14ac:dyDescent="0.45">
      <c r="A211" s="1"/>
      <c r="I211" s="2"/>
      <c r="J211" s="2"/>
    </row>
    <row r="212" spans="1:10" x14ac:dyDescent="0.45">
      <c r="A212" s="1"/>
      <c r="I212" s="2"/>
      <c r="J212" s="2"/>
    </row>
    <row r="213" spans="1:10" x14ac:dyDescent="0.45">
      <c r="A213" s="1"/>
      <c r="I213" s="2"/>
      <c r="J213" s="2"/>
    </row>
    <row r="214" spans="1:10" x14ac:dyDescent="0.45">
      <c r="A214" s="1"/>
      <c r="I214" s="2"/>
      <c r="J214" s="2"/>
    </row>
    <row r="215" spans="1:10" x14ac:dyDescent="0.45">
      <c r="A215" s="1"/>
      <c r="I215" s="2"/>
      <c r="J215" s="2"/>
    </row>
    <row r="216" spans="1:10" x14ac:dyDescent="0.45">
      <c r="A216" s="1"/>
      <c r="I216" s="2"/>
      <c r="J216" s="2"/>
    </row>
    <row r="217" spans="1:10" x14ac:dyDescent="0.45">
      <c r="A217" s="1"/>
      <c r="I217" s="2"/>
      <c r="J217" s="2"/>
    </row>
    <row r="218" spans="1:10" x14ac:dyDescent="0.45">
      <c r="A218" s="1"/>
      <c r="I218" s="2"/>
      <c r="J218" s="2"/>
    </row>
    <row r="219" spans="1:10" x14ac:dyDescent="0.45">
      <c r="A219" s="1"/>
      <c r="I219" s="2"/>
      <c r="J219" s="2"/>
    </row>
    <row r="220" spans="1:10" x14ac:dyDescent="0.45">
      <c r="A220" s="1"/>
      <c r="I220" s="2"/>
      <c r="J220" s="2"/>
    </row>
    <row r="221" spans="1:10" x14ac:dyDescent="0.45">
      <c r="A221" s="1"/>
      <c r="I221" s="2"/>
      <c r="J221" s="2"/>
    </row>
    <row r="222" spans="1:10" x14ac:dyDescent="0.45">
      <c r="A222" s="1"/>
      <c r="I222" s="2"/>
      <c r="J222" s="2"/>
    </row>
    <row r="223" spans="1:10" x14ac:dyDescent="0.45">
      <c r="A223" s="1"/>
      <c r="I223" s="2"/>
      <c r="J223" s="2"/>
    </row>
    <row r="224" spans="1:10" x14ac:dyDescent="0.45">
      <c r="A224" s="1"/>
      <c r="I224" s="2"/>
      <c r="J224" s="2"/>
    </row>
    <row r="225" spans="1:10" x14ac:dyDescent="0.45">
      <c r="A225" s="1"/>
      <c r="I225" s="2"/>
      <c r="J225" s="2"/>
    </row>
    <row r="226" spans="1:10" x14ac:dyDescent="0.45">
      <c r="A226" s="1"/>
      <c r="I226" s="2"/>
      <c r="J226" s="2"/>
    </row>
    <row r="227" spans="1:10" x14ac:dyDescent="0.45">
      <c r="A227" s="1"/>
      <c r="I227" s="2"/>
      <c r="J227" s="2"/>
    </row>
    <row r="228" spans="1:10" x14ac:dyDescent="0.45">
      <c r="A228" s="1"/>
      <c r="I228" s="2"/>
      <c r="J228" s="2"/>
    </row>
    <row r="229" spans="1:10" x14ac:dyDescent="0.45">
      <c r="A229" s="1"/>
      <c r="I229" s="2"/>
      <c r="J229" s="2"/>
    </row>
    <row r="230" spans="1:10" x14ac:dyDescent="0.45">
      <c r="A230" s="1"/>
      <c r="I230" s="2"/>
      <c r="J230" s="2"/>
    </row>
    <row r="231" spans="1:10" x14ac:dyDescent="0.45">
      <c r="A231" s="1"/>
      <c r="I231" s="2"/>
      <c r="J231" s="2"/>
    </row>
    <row r="232" spans="1:10" x14ac:dyDescent="0.45">
      <c r="A232" s="1"/>
      <c r="I232" s="2"/>
      <c r="J232" s="2"/>
    </row>
    <row r="233" spans="1:10" x14ac:dyDescent="0.45">
      <c r="A233" s="1"/>
      <c r="I233" s="2"/>
      <c r="J233" s="2"/>
    </row>
    <row r="234" spans="1:10" x14ac:dyDescent="0.45">
      <c r="A234" s="1"/>
      <c r="I234" s="2"/>
      <c r="J234" s="2"/>
    </row>
    <row r="235" spans="1:10" x14ac:dyDescent="0.45">
      <c r="A235" s="1"/>
      <c r="I235" s="2"/>
      <c r="J235" s="2"/>
    </row>
    <row r="236" spans="1:10" x14ac:dyDescent="0.45">
      <c r="A236" s="1"/>
      <c r="I236" s="2"/>
      <c r="J236" s="2"/>
    </row>
    <row r="237" spans="1:10" x14ac:dyDescent="0.45">
      <c r="A237" s="1"/>
      <c r="I237" s="2"/>
      <c r="J237" s="2"/>
    </row>
    <row r="238" spans="1:10" x14ac:dyDescent="0.45">
      <c r="A238" s="1"/>
      <c r="I238" s="2"/>
      <c r="J238" s="2"/>
    </row>
    <row r="239" spans="1:10" x14ac:dyDescent="0.45">
      <c r="A239" s="1"/>
      <c r="I239" s="2"/>
      <c r="J239" s="2"/>
    </row>
    <row r="240" spans="1:10" x14ac:dyDescent="0.45">
      <c r="A240" s="1"/>
      <c r="I240" s="2"/>
      <c r="J240" s="2"/>
    </row>
    <row r="241" spans="1:10" x14ac:dyDescent="0.45">
      <c r="A241" s="1"/>
      <c r="I241" s="2"/>
      <c r="J241" s="2"/>
    </row>
    <row r="242" spans="1:10" x14ac:dyDescent="0.45">
      <c r="A242" s="1"/>
      <c r="I242" s="2"/>
      <c r="J242" s="2"/>
    </row>
    <row r="243" spans="1:10" x14ac:dyDescent="0.45">
      <c r="A243" s="1"/>
      <c r="I243" s="2"/>
      <c r="J243" s="2"/>
    </row>
    <row r="244" spans="1:10" x14ac:dyDescent="0.45">
      <c r="A244" s="1"/>
      <c r="I244" s="2"/>
      <c r="J244" s="2"/>
    </row>
    <row r="245" spans="1:10" x14ac:dyDescent="0.45">
      <c r="A245" s="1"/>
      <c r="I245" s="2"/>
      <c r="J245" s="2"/>
    </row>
    <row r="246" spans="1:10" x14ac:dyDescent="0.45">
      <c r="A246" s="1"/>
      <c r="I246" s="2"/>
      <c r="J246" s="2"/>
    </row>
    <row r="247" spans="1:10" x14ac:dyDescent="0.45">
      <c r="A247" s="1"/>
      <c r="I247" s="2"/>
      <c r="J247" s="2"/>
    </row>
    <row r="248" spans="1:10" x14ac:dyDescent="0.45">
      <c r="A248" s="1"/>
      <c r="I248" s="2"/>
      <c r="J248" s="2"/>
    </row>
    <row r="249" spans="1:10" x14ac:dyDescent="0.45">
      <c r="A249" s="1"/>
      <c r="I249" s="2"/>
      <c r="J249" s="2"/>
    </row>
    <row r="250" spans="1:10" x14ac:dyDescent="0.45">
      <c r="A250" s="1"/>
      <c r="I250" s="2"/>
      <c r="J250" s="2"/>
    </row>
    <row r="251" spans="1:10" x14ac:dyDescent="0.45">
      <c r="A251" s="1"/>
      <c r="I251" s="2"/>
      <c r="J251" s="2"/>
    </row>
    <row r="252" spans="1:10" x14ac:dyDescent="0.45">
      <c r="A252" s="1"/>
      <c r="I252" s="2"/>
      <c r="J252" s="2"/>
    </row>
    <row r="253" spans="1:10" x14ac:dyDescent="0.45">
      <c r="A253" s="1"/>
      <c r="I253" s="2"/>
      <c r="J253" s="2"/>
    </row>
    <row r="254" spans="1:10" x14ac:dyDescent="0.45">
      <c r="A254" s="1"/>
      <c r="I254" s="2"/>
      <c r="J254" s="2"/>
    </row>
    <row r="255" spans="1:10" x14ac:dyDescent="0.45">
      <c r="A255" s="1"/>
      <c r="I255" s="2"/>
      <c r="J255" s="2"/>
    </row>
    <row r="256" spans="1:10" x14ac:dyDescent="0.45">
      <c r="A256" s="1"/>
      <c r="I256" s="2"/>
      <c r="J256" s="2"/>
    </row>
    <row r="257" spans="1:10" x14ac:dyDescent="0.45">
      <c r="A257" s="1"/>
      <c r="I257" s="2"/>
      <c r="J257" s="2"/>
    </row>
    <row r="258" spans="1:10" x14ac:dyDescent="0.45">
      <c r="A258" s="1"/>
      <c r="I258" s="2"/>
      <c r="J258" s="2"/>
    </row>
    <row r="259" spans="1:10" x14ac:dyDescent="0.45">
      <c r="A259" s="1"/>
      <c r="I259" s="2"/>
      <c r="J259" s="2"/>
    </row>
    <row r="260" spans="1:10" x14ac:dyDescent="0.45">
      <c r="A260" s="1"/>
      <c r="I260" s="2"/>
      <c r="J260" s="2"/>
    </row>
    <row r="261" spans="1:10" x14ac:dyDescent="0.45">
      <c r="A261" s="1"/>
      <c r="I261" s="2"/>
      <c r="J261" s="2"/>
    </row>
    <row r="262" spans="1:10" x14ac:dyDescent="0.45">
      <c r="A262" s="1"/>
      <c r="I262" s="2"/>
      <c r="J262" s="2"/>
    </row>
    <row r="263" spans="1:10" x14ac:dyDescent="0.45">
      <c r="A263" s="1"/>
      <c r="I263" s="2"/>
      <c r="J263" s="2"/>
    </row>
    <row r="264" spans="1:10" x14ac:dyDescent="0.45">
      <c r="A264" s="1"/>
      <c r="I264" s="2"/>
      <c r="J264" s="2"/>
    </row>
    <row r="265" spans="1:10" x14ac:dyDescent="0.45">
      <c r="A265" s="1"/>
      <c r="I265" s="2"/>
      <c r="J265" s="2"/>
    </row>
    <row r="266" spans="1:10" x14ac:dyDescent="0.45">
      <c r="A266" s="1"/>
      <c r="I266" s="2"/>
      <c r="J266" s="2"/>
    </row>
    <row r="267" spans="1:10" x14ac:dyDescent="0.45">
      <c r="A267" s="1"/>
      <c r="I267" s="2"/>
      <c r="J267" s="2"/>
    </row>
    <row r="268" spans="1:10" x14ac:dyDescent="0.45">
      <c r="A268" s="1"/>
      <c r="I268" s="2"/>
      <c r="J268" s="2"/>
    </row>
    <row r="269" spans="1:10" x14ac:dyDescent="0.45">
      <c r="A269" s="1"/>
      <c r="I269" s="2"/>
      <c r="J269" s="2"/>
    </row>
    <row r="270" spans="1:10" x14ac:dyDescent="0.45">
      <c r="A270" s="1"/>
      <c r="I270" s="2"/>
      <c r="J270" s="2"/>
    </row>
    <row r="271" spans="1:10" x14ac:dyDescent="0.45">
      <c r="A271" s="1"/>
      <c r="I271" s="2"/>
      <c r="J271" s="2"/>
    </row>
    <row r="272" spans="1:10" x14ac:dyDescent="0.45">
      <c r="A272" s="1"/>
      <c r="I272" s="2"/>
      <c r="J272" s="2"/>
    </row>
    <row r="273" spans="1:10" x14ac:dyDescent="0.45">
      <c r="A273" s="1"/>
      <c r="I273" s="2"/>
      <c r="J273" s="2"/>
    </row>
    <row r="274" spans="1:10" x14ac:dyDescent="0.45">
      <c r="A274" s="1"/>
      <c r="I274" s="2"/>
      <c r="J274" s="2"/>
    </row>
    <row r="275" spans="1:10" x14ac:dyDescent="0.45">
      <c r="A275" s="1"/>
      <c r="I275" s="2"/>
      <c r="J275" s="2"/>
    </row>
    <row r="276" spans="1:10" x14ac:dyDescent="0.45">
      <c r="A276" s="1"/>
      <c r="I276" s="2"/>
      <c r="J276" s="2"/>
    </row>
    <row r="277" spans="1:10" x14ac:dyDescent="0.45">
      <c r="A277" s="1"/>
      <c r="I277" s="2"/>
      <c r="J277" s="2"/>
    </row>
    <row r="278" spans="1:10" x14ac:dyDescent="0.45">
      <c r="A278" s="1"/>
      <c r="I278" s="2"/>
      <c r="J278" s="2"/>
    </row>
    <row r="279" spans="1:10" x14ac:dyDescent="0.45">
      <c r="A279" s="1"/>
      <c r="I279" s="2"/>
      <c r="J279" s="2"/>
    </row>
    <row r="280" spans="1:10" x14ac:dyDescent="0.45">
      <c r="A280" s="1"/>
      <c r="I280" s="2"/>
      <c r="J280" s="2"/>
    </row>
    <row r="281" spans="1:10" x14ac:dyDescent="0.45">
      <c r="A281" s="1"/>
      <c r="I281" s="2"/>
      <c r="J281" s="2"/>
    </row>
    <row r="282" spans="1:10" x14ac:dyDescent="0.45">
      <c r="A282" s="1"/>
      <c r="I282" s="2"/>
      <c r="J282" s="2"/>
    </row>
    <row r="283" spans="1:10" x14ac:dyDescent="0.45">
      <c r="A283" s="1"/>
      <c r="I283" s="2"/>
      <c r="J283" s="2"/>
    </row>
    <row r="284" spans="1:10" x14ac:dyDescent="0.45">
      <c r="A284" s="1"/>
      <c r="I284" s="2"/>
      <c r="J284" s="2"/>
    </row>
    <row r="285" spans="1:10" x14ac:dyDescent="0.45">
      <c r="A285" s="1"/>
      <c r="I285" s="2"/>
      <c r="J285" s="2"/>
    </row>
    <row r="286" spans="1:10" x14ac:dyDescent="0.45">
      <c r="A286" s="1"/>
      <c r="I286" s="2"/>
      <c r="J286" s="2"/>
    </row>
    <row r="287" spans="1:10" x14ac:dyDescent="0.45">
      <c r="A287" s="1"/>
      <c r="I287" s="2"/>
      <c r="J287" s="2"/>
    </row>
    <row r="288" spans="1:10" x14ac:dyDescent="0.45">
      <c r="A288" s="1"/>
      <c r="I288" s="2"/>
      <c r="J288" s="2"/>
    </row>
    <row r="289" spans="1:10" x14ac:dyDescent="0.45">
      <c r="A289" s="1"/>
      <c r="I289" s="2"/>
      <c r="J289" s="2"/>
    </row>
    <row r="290" spans="1:10" x14ac:dyDescent="0.45">
      <c r="A290" s="1"/>
      <c r="I290" s="2"/>
      <c r="J290" s="2"/>
    </row>
    <row r="291" spans="1:10" x14ac:dyDescent="0.45">
      <c r="A291" s="1"/>
      <c r="I291" s="2"/>
      <c r="J291" s="2"/>
    </row>
    <row r="292" spans="1:10" x14ac:dyDescent="0.45">
      <c r="A292" s="1"/>
      <c r="I292" s="2"/>
      <c r="J292" s="2"/>
    </row>
    <row r="293" spans="1:10" x14ac:dyDescent="0.45">
      <c r="A293" s="1"/>
      <c r="I293" s="2"/>
      <c r="J293" s="2"/>
    </row>
    <row r="294" spans="1:10" x14ac:dyDescent="0.45">
      <c r="A294" s="1"/>
      <c r="I294" s="2"/>
      <c r="J294" s="2"/>
    </row>
    <row r="295" spans="1:10" x14ac:dyDescent="0.45">
      <c r="A295" s="1"/>
      <c r="I295" s="2"/>
      <c r="J295" s="2"/>
    </row>
    <row r="296" spans="1:10" x14ac:dyDescent="0.45">
      <c r="A296" s="1"/>
      <c r="I296" s="2"/>
      <c r="J296" s="2"/>
    </row>
    <row r="297" spans="1:10" x14ac:dyDescent="0.45">
      <c r="A297" s="1"/>
      <c r="I297" s="2"/>
      <c r="J297" s="2"/>
    </row>
    <row r="298" spans="1:10" x14ac:dyDescent="0.45">
      <c r="A298" s="1"/>
      <c r="I298" s="2"/>
      <c r="J298" s="2"/>
    </row>
    <row r="299" spans="1:10" x14ac:dyDescent="0.45">
      <c r="A299" s="1"/>
      <c r="I299" s="2"/>
      <c r="J299" s="2"/>
    </row>
    <row r="300" spans="1:10" x14ac:dyDescent="0.45">
      <c r="A300" s="1"/>
      <c r="I300" s="2"/>
      <c r="J300" s="2"/>
    </row>
    <row r="301" spans="1:10" x14ac:dyDescent="0.45">
      <c r="A301" s="1"/>
      <c r="I301" s="2"/>
      <c r="J301" s="2"/>
    </row>
    <row r="302" spans="1:10" x14ac:dyDescent="0.45">
      <c r="A302" s="1"/>
      <c r="I302" s="2"/>
      <c r="J302" s="2"/>
    </row>
    <row r="303" spans="1:10" x14ac:dyDescent="0.45">
      <c r="A303" s="1"/>
      <c r="I303" s="2"/>
      <c r="J303" s="2"/>
    </row>
    <row r="304" spans="1:10" x14ac:dyDescent="0.45">
      <c r="A304" s="1"/>
      <c r="I304" s="2"/>
      <c r="J304" s="2"/>
    </row>
    <row r="305" spans="1:10" x14ac:dyDescent="0.45">
      <c r="A305" s="1"/>
      <c r="I305" s="2"/>
      <c r="J305" s="2"/>
    </row>
    <row r="306" spans="1:10" x14ac:dyDescent="0.45">
      <c r="A306" s="1"/>
      <c r="I306" s="2"/>
      <c r="J306" s="2"/>
    </row>
    <row r="307" spans="1:10" x14ac:dyDescent="0.45">
      <c r="A307" s="1"/>
      <c r="I307" s="2"/>
      <c r="J307" s="2"/>
    </row>
    <row r="308" spans="1:10" x14ac:dyDescent="0.45">
      <c r="A308" s="1"/>
      <c r="I308" s="2"/>
      <c r="J308" s="2"/>
    </row>
    <row r="309" spans="1:10" x14ac:dyDescent="0.45">
      <c r="A309" s="1"/>
      <c r="I309" s="2"/>
      <c r="J309" s="2"/>
    </row>
    <row r="310" spans="1:10" x14ac:dyDescent="0.45">
      <c r="A310" s="1"/>
      <c r="I310" s="2"/>
      <c r="J310" s="2"/>
    </row>
    <row r="311" spans="1:10" x14ac:dyDescent="0.45">
      <c r="A311" s="1"/>
      <c r="I311" s="2"/>
      <c r="J311" s="2"/>
    </row>
    <row r="312" spans="1:10" x14ac:dyDescent="0.45">
      <c r="A312" s="1"/>
      <c r="I312" s="2"/>
      <c r="J312" s="2"/>
    </row>
    <row r="313" spans="1:10" x14ac:dyDescent="0.45">
      <c r="A313" s="1"/>
      <c r="I313" s="2"/>
      <c r="J313" s="2"/>
    </row>
    <row r="314" spans="1:10" x14ac:dyDescent="0.45">
      <c r="A314" s="1"/>
      <c r="I314" s="2"/>
      <c r="J314" s="2"/>
    </row>
    <row r="315" spans="1:10" x14ac:dyDescent="0.45">
      <c r="A315" s="1"/>
      <c r="I315" s="2"/>
      <c r="J315" s="2"/>
    </row>
    <row r="316" spans="1:10" x14ac:dyDescent="0.45">
      <c r="A316" s="1"/>
      <c r="I316" s="2"/>
      <c r="J316" s="2"/>
    </row>
    <row r="317" spans="1:10" x14ac:dyDescent="0.45">
      <c r="A317" s="1"/>
      <c r="I317" s="2"/>
      <c r="J317" s="2"/>
    </row>
    <row r="318" spans="1:10" x14ac:dyDescent="0.45">
      <c r="A318" s="1"/>
      <c r="I318" s="2"/>
      <c r="J318" s="2"/>
    </row>
    <row r="319" spans="1:10" x14ac:dyDescent="0.45">
      <c r="A319" s="1"/>
      <c r="I319" s="2"/>
      <c r="J319" s="2"/>
    </row>
    <row r="320" spans="1:10" x14ac:dyDescent="0.45">
      <c r="A320" s="1"/>
      <c r="I320" s="2"/>
      <c r="J320" s="2"/>
    </row>
    <row r="321" spans="1:10" x14ac:dyDescent="0.45">
      <c r="A321" s="1"/>
      <c r="I321" s="2"/>
      <c r="J321" s="2"/>
    </row>
    <row r="322" spans="1:10" x14ac:dyDescent="0.45">
      <c r="A322" s="1"/>
      <c r="I322" s="2"/>
      <c r="J322" s="2"/>
    </row>
    <row r="323" spans="1:10" x14ac:dyDescent="0.45">
      <c r="A323" s="1"/>
      <c r="I323" s="2"/>
      <c r="J323" s="2"/>
    </row>
    <row r="324" spans="1:10" x14ac:dyDescent="0.45">
      <c r="A324" s="1"/>
      <c r="I324" s="2"/>
      <c r="J324" s="2"/>
    </row>
    <row r="325" spans="1:10" x14ac:dyDescent="0.45">
      <c r="A325" s="1"/>
      <c r="I325" s="2"/>
      <c r="J325" s="2"/>
    </row>
    <row r="326" spans="1:10" x14ac:dyDescent="0.45">
      <c r="A326" s="1"/>
      <c r="I326" s="2"/>
      <c r="J326" s="2"/>
    </row>
    <row r="327" spans="1:10" x14ac:dyDescent="0.45">
      <c r="A327" s="1"/>
      <c r="I327" s="2"/>
      <c r="J327" s="2"/>
    </row>
    <row r="328" spans="1:10" x14ac:dyDescent="0.45">
      <c r="A328" s="1"/>
      <c r="I328" s="2"/>
      <c r="J328" s="2"/>
    </row>
    <row r="329" spans="1:10" x14ac:dyDescent="0.45">
      <c r="A329" s="1"/>
      <c r="I329" s="2"/>
      <c r="J329" s="2"/>
    </row>
    <row r="330" spans="1:10" x14ac:dyDescent="0.45">
      <c r="A330" s="1"/>
      <c r="I330" s="2"/>
      <c r="J330" s="2"/>
    </row>
    <row r="331" spans="1:10" x14ac:dyDescent="0.45">
      <c r="A331" s="1"/>
      <c r="I331" s="2"/>
      <c r="J331" s="2"/>
    </row>
    <row r="332" spans="1:10" x14ac:dyDescent="0.45">
      <c r="A332" s="1"/>
      <c r="I332" s="2"/>
      <c r="J332" s="2"/>
    </row>
    <row r="333" spans="1:10" x14ac:dyDescent="0.45">
      <c r="A333" s="1"/>
      <c r="I333" s="2"/>
      <c r="J333" s="2"/>
    </row>
    <row r="334" spans="1:10" x14ac:dyDescent="0.45">
      <c r="A334" s="1"/>
      <c r="I334" s="2"/>
      <c r="J334" s="2"/>
    </row>
    <row r="335" spans="1:10" x14ac:dyDescent="0.45">
      <c r="A335" s="1"/>
      <c r="I335" s="2"/>
      <c r="J335" s="2"/>
    </row>
    <row r="336" spans="1:10" x14ac:dyDescent="0.45">
      <c r="A336" s="1"/>
      <c r="I336" s="2"/>
      <c r="J336" s="2"/>
    </row>
    <row r="337" spans="1:10" x14ac:dyDescent="0.45">
      <c r="A337" s="1"/>
      <c r="I337" s="2"/>
      <c r="J337" s="2"/>
    </row>
    <row r="338" spans="1:10" x14ac:dyDescent="0.45">
      <c r="A338" s="1"/>
      <c r="I338" s="2"/>
      <c r="J338" s="2"/>
    </row>
    <row r="339" spans="1:10" x14ac:dyDescent="0.45">
      <c r="A339" s="1"/>
      <c r="I339" s="2"/>
      <c r="J339" s="2"/>
    </row>
    <row r="340" spans="1:10" x14ac:dyDescent="0.45">
      <c r="A340" s="1"/>
      <c r="I340" s="2"/>
      <c r="J340" s="2"/>
    </row>
    <row r="341" spans="1:10" x14ac:dyDescent="0.45">
      <c r="A341" s="1"/>
      <c r="I341" s="2"/>
      <c r="J341" s="2"/>
    </row>
    <row r="342" spans="1:10" x14ac:dyDescent="0.45">
      <c r="A342" s="1"/>
      <c r="I342" s="2"/>
      <c r="J342" s="2"/>
    </row>
    <row r="343" spans="1:10" x14ac:dyDescent="0.45">
      <c r="A343" s="1"/>
      <c r="I343" s="2"/>
      <c r="J343" s="2"/>
    </row>
    <row r="344" spans="1:10" x14ac:dyDescent="0.45">
      <c r="A344" s="1"/>
      <c r="I344" s="2"/>
      <c r="J344" s="2"/>
    </row>
    <row r="345" spans="1:10" x14ac:dyDescent="0.45">
      <c r="A345" s="1"/>
      <c r="I345" s="2"/>
      <c r="J345" s="2"/>
    </row>
    <row r="346" spans="1:10" x14ac:dyDescent="0.45">
      <c r="A346" s="1"/>
      <c r="I346" s="2"/>
      <c r="J346" s="2"/>
    </row>
    <row r="347" spans="1:10" x14ac:dyDescent="0.45">
      <c r="A347" s="1"/>
      <c r="I347" s="2"/>
      <c r="J347" s="2"/>
    </row>
    <row r="348" spans="1:10" x14ac:dyDescent="0.45">
      <c r="A348" s="1"/>
      <c r="I348" s="2"/>
      <c r="J348" s="2"/>
    </row>
    <row r="349" spans="1:10" x14ac:dyDescent="0.45">
      <c r="A349" s="1"/>
      <c r="I349" s="2"/>
      <c r="J349" s="2"/>
    </row>
    <row r="350" spans="1:10" x14ac:dyDescent="0.45">
      <c r="A350" s="1"/>
      <c r="I350" s="2"/>
      <c r="J350" s="2"/>
    </row>
    <row r="351" spans="1:10" x14ac:dyDescent="0.45">
      <c r="A351" s="1"/>
      <c r="I351" s="2"/>
      <c r="J351" s="2"/>
    </row>
    <row r="352" spans="1:10" x14ac:dyDescent="0.45">
      <c r="A352" s="1"/>
      <c r="I352" s="2"/>
      <c r="J352" s="2"/>
    </row>
    <row r="353" spans="1:10" x14ac:dyDescent="0.45">
      <c r="A353" s="1"/>
      <c r="I353" s="2"/>
      <c r="J353" s="2"/>
    </row>
    <row r="354" spans="1:10" x14ac:dyDescent="0.45">
      <c r="A354" s="1"/>
      <c r="I354" s="2"/>
      <c r="J354" s="2"/>
    </row>
    <row r="355" spans="1:10" x14ac:dyDescent="0.45">
      <c r="A355" s="1"/>
      <c r="I355" s="2"/>
      <c r="J355" s="2"/>
    </row>
    <row r="356" spans="1:10" x14ac:dyDescent="0.45">
      <c r="A356" s="1"/>
      <c r="I356" s="2"/>
      <c r="J356" s="2"/>
    </row>
    <row r="357" spans="1:10" x14ac:dyDescent="0.45">
      <c r="A357" s="1"/>
      <c r="I357" s="2"/>
      <c r="J357" s="2"/>
    </row>
    <row r="358" spans="1:10" x14ac:dyDescent="0.45">
      <c r="A358" s="1"/>
      <c r="I358" s="2"/>
      <c r="J358" s="2"/>
    </row>
    <row r="359" spans="1:10" x14ac:dyDescent="0.45">
      <c r="A359" s="1"/>
      <c r="I359" s="2"/>
      <c r="J359" s="2"/>
    </row>
    <row r="360" spans="1:10" x14ac:dyDescent="0.45">
      <c r="A360" s="1"/>
      <c r="I360" s="2"/>
      <c r="J360" s="2"/>
    </row>
    <row r="361" spans="1:10" x14ac:dyDescent="0.45">
      <c r="A361" s="1"/>
      <c r="I361" s="2"/>
      <c r="J361" s="2"/>
    </row>
    <row r="362" spans="1:10" x14ac:dyDescent="0.45">
      <c r="A362" s="1"/>
      <c r="I362" s="2"/>
      <c r="J362" s="2"/>
    </row>
    <row r="363" spans="1:10" x14ac:dyDescent="0.45">
      <c r="A363" s="1"/>
      <c r="I363" s="2"/>
      <c r="J363" s="2"/>
    </row>
    <row r="364" spans="1:10" x14ac:dyDescent="0.45">
      <c r="A364" s="1"/>
      <c r="I364" s="2"/>
      <c r="J364" s="2"/>
    </row>
    <row r="365" spans="1:10" x14ac:dyDescent="0.45">
      <c r="A365" s="1"/>
      <c r="I365" s="2"/>
      <c r="J365" s="2"/>
    </row>
    <row r="366" spans="1:10" x14ac:dyDescent="0.45">
      <c r="A366" s="1"/>
      <c r="I366" s="2"/>
      <c r="J366" s="2"/>
    </row>
    <row r="367" spans="1:10" x14ac:dyDescent="0.45">
      <c r="A367" s="1"/>
      <c r="I367" s="2"/>
      <c r="J367" s="2"/>
    </row>
    <row r="368" spans="1:10" x14ac:dyDescent="0.45">
      <c r="A368" s="1"/>
      <c r="I368" s="2"/>
      <c r="J368" s="2"/>
    </row>
    <row r="369" spans="1:10" x14ac:dyDescent="0.45">
      <c r="A369" s="1"/>
      <c r="I369" s="2"/>
      <c r="J369" s="2"/>
    </row>
    <row r="370" spans="1:10" x14ac:dyDescent="0.45">
      <c r="A370" s="1"/>
      <c r="I370" s="2"/>
      <c r="J370" s="2"/>
    </row>
    <row r="371" spans="1:10" x14ac:dyDescent="0.45">
      <c r="A371" s="1"/>
      <c r="I371" s="2"/>
      <c r="J371" s="2"/>
    </row>
    <row r="372" spans="1:10" x14ac:dyDescent="0.45">
      <c r="A372" s="1"/>
      <c r="I372" s="2"/>
      <c r="J372" s="2"/>
    </row>
    <row r="373" spans="1:10" x14ac:dyDescent="0.45">
      <c r="A373" s="1"/>
      <c r="I373" s="2"/>
      <c r="J373" s="2"/>
    </row>
    <row r="374" spans="1:10" x14ac:dyDescent="0.45">
      <c r="A374" s="1"/>
      <c r="I374" s="2"/>
      <c r="J374" s="2"/>
    </row>
    <row r="375" spans="1:10" x14ac:dyDescent="0.45">
      <c r="A375" s="1"/>
      <c r="I375" s="2"/>
      <c r="J375" s="2"/>
    </row>
    <row r="376" spans="1:10" x14ac:dyDescent="0.45">
      <c r="A376" s="1"/>
      <c r="I376" s="2"/>
      <c r="J376" s="2"/>
    </row>
    <row r="377" spans="1:10" x14ac:dyDescent="0.45">
      <c r="A377" s="1"/>
      <c r="I377" s="2"/>
      <c r="J377" s="2"/>
    </row>
    <row r="378" spans="1:10" x14ac:dyDescent="0.45">
      <c r="A378" s="1"/>
      <c r="I378" s="2"/>
      <c r="J378" s="2"/>
    </row>
    <row r="379" spans="1:10" x14ac:dyDescent="0.45">
      <c r="A379" s="1"/>
      <c r="I379" s="2"/>
      <c r="J379" s="2"/>
    </row>
    <row r="380" spans="1:10" x14ac:dyDescent="0.45">
      <c r="A380" s="1"/>
      <c r="I380" s="2"/>
      <c r="J380" s="2"/>
    </row>
    <row r="381" spans="1:10" x14ac:dyDescent="0.45">
      <c r="A381" s="1"/>
      <c r="I381" s="2"/>
      <c r="J381" s="2"/>
    </row>
    <row r="382" spans="1:10" x14ac:dyDescent="0.45">
      <c r="A382" s="1"/>
      <c r="I382" s="2"/>
      <c r="J382" s="2"/>
    </row>
    <row r="383" spans="1:10" x14ac:dyDescent="0.45">
      <c r="A383" s="1"/>
      <c r="I383" s="2"/>
      <c r="J383" s="2"/>
    </row>
    <row r="384" spans="1:10" x14ac:dyDescent="0.45">
      <c r="A384" s="1"/>
      <c r="I384" s="2"/>
      <c r="J384" s="2"/>
    </row>
    <row r="385" spans="1:10" x14ac:dyDescent="0.45">
      <c r="A385" s="1"/>
      <c r="I385" s="2"/>
      <c r="J385" s="2"/>
    </row>
    <row r="386" spans="1:10" x14ac:dyDescent="0.45">
      <c r="A386" s="1"/>
      <c r="I386" s="2"/>
      <c r="J386" s="2"/>
    </row>
    <row r="387" spans="1:10" x14ac:dyDescent="0.45">
      <c r="A387" s="1"/>
      <c r="I387" s="2"/>
      <c r="J387" s="2"/>
    </row>
    <row r="388" spans="1:10" x14ac:dyDescent="0.45">
      <c r="A388" s="1"/>
      <c r="I388" s="2"/>
      <c r="J388" s="2"/>
    </row>
    <row r="389" spans="1:10" x14ac:dyDescent="0.45">
      <c r="A389" s="1"/>
      <c r="I389" s="2"/>
      <c r="J389" s="2"/>
    </row>
    <row r="390" spans="1:10" x14ac:dyDescent="0.45">
      <c r="A390" s="1"/>
      <c r="I390" s="2"/>
      <c r="J390" s="2"/>
    </row>
    <row r="391" spans="1:10" x14ac:dyDescent="0.45">
      <c r="A391" s="1"/>
      <c r="I391" s="2"/>
      <c r="J391" s="2"/>
    </row>
    <row r="392" spans="1:10" x14ac:dyDescent="0.45">
      <c r="A392" s="1"/>
      <c r="I392" s="2"/>
      <c r="J392" s="2"/>
    </row>
    <row r="393" spans="1:10" x14ac:dyDescent="0.45">
      <c r="A393" s="1"/>
      <c r="I393" s="2"/>
      <c r="J393" s="2"/>
    </row>
    <row r="394" spans="1:10" x14ac:dyDescent="0.45">
      <c r="A394" s="1"/>
      <c r="I394" s="2"/>
      <c r="J394" s="2"/>
    </row>
    <row r="395" spans="1:10" x14ac:dyDescent="0.45">
      <c r="A395" s="1"/>
      <c r="I395" s="2"/>
      <c r="J395" s="2"/>
    </row>
    <row r="396" spans="1:10" x14ac:dyDescent="0.45">
      <c r="A396" s="1"/>
      <c r="I396" s="2"/>
      <c r="J396" s="2"/>
    </row>
    <row r="397" spans="1:10" x14ac:dyDescent="0.45">
      <c r="A397" s="1"/>
      <c r="I397" s="2"/>
      <c r="J397" s="2"/>
    </row>
    <row r="398" spans="1:10" x14ac:dyDescent="0.45">
      <c r="A398" s="1"/>
      <c r="I398" s="2"/>
      <c r="J398" s="2"/>
    </row>
    <row r="399" spans="1:10" x14ac:dyDescent="0.45">
      <c r="A399" s="1"/>
      <c r="I399" s="2"/>
      <c r="J399" s="2"/>
    </row>
    <row r="400" spans="1:10" x14ac:dyDescent="0.45">
      <c r="A400" s="1"/>
      <c r="I400" s="2"/>
      <c r="J400" s="2"/>
    </row>
    <row r="401" spans="1:10" x14ac:dyDescent="0.45">
      <c r="A401" s="1"/>
      <c r="I401" s="2"/>
      <c r="J401" s="2"/>
    </row>
    <row r="402" spans="1:10" x14ac:dyDescent="0.45">
      <c r="A402" s="1"/>
      <c r="I402" s="2"/>
      <c r="J402" s="2"/>
    </row>
    <row r="403" spans="1:10" x14ac:dyDescent="0.45">
      <c r="A403" s="1"/>
      <c r="I403" s="2"/>
      <c r="J403" s="2"/>
    </row>
    <row r="404" spans="1:10" x14ac:dyDescent="0.45">
      <c r="A404" s="1"/>
      <c r="I404" s="2"/>
      <c r="J404" s="2"/>
    </row>
    <row r="405" spans="1:10" x14ac:dyDescent="0.45">
      <c r="A405" s="1"/>
      <c r="I405" s="2"/>
      <c r="J405" s="2"/>
    </row>
    <row r="406" spans="1:10" x14ac:dyDescent="0.45">
      <c r="A406" s="1"/>
      <c r="I406" s="2"/>
      <c r="J406" s="2"/>
    </row>
    <row r="407" spans="1:10" x14ac:dyDescent="0.45">
      <c r="A407" s="1"/>
      <c r="I407" s="2"/>
      <c r="J407" s="2"/>
    </row>
    <row r="408" spans="1:10" x14ac:dyDescent="0.45">
      <c r="A408" s="1"/>
      <c r="I408" s="2"/>
      <c r="J408" s="2"/>
    </row>
    <row r="409" spans="1:10" x14ac:dyDescent="0.45">
      <c r="A409" s="1"/>
      <c r="I409" s="2"/>
      <c r="J409" s="2"/>
    </row>
    <row r="410" spans="1:10" x14ac:dyDescent="0.45">
      <c r="A410" s="1"/>
      <c r="I410" s="2"/>
      <c r="J410" s="2"/>
    </row>
    <row r="411" spans="1:10" x14ac:dyDescent="0.45">
      <c r="A411" s="1"/>
      <c r="I411" s="2"/>
      <c r="J411" s="2"/>
    </row>
    <row r="412" spans="1:10" x14ac:dyDescent="0.45">
      <c r="A412" s="1"/>
      <c r="I412" s="2"/>
      <c r="J412" s="2"/>
    </row>
    <row r="413" spans="1:10" x14ac:dyDescent="0.45">
      <c r="A413" s="1"/>
      <c r="I413" s="2"/>
      <c r="J413" s="2"/>
    </row>
    <row r="414" spans="1:10" x14ac:dyDescent="0.45">
      <c r="A414" s="1"/>
      <c r="I414" s="2"/>
      <c r="J414" s="2"/>
    </row>
    <row r="415" spans="1:10" x14ac:dyDescent="0.45">
      <c r="A415" s="1"/>
      <c r="I415" s="2"/>
      <c r="J415" s="2"/>
    </row>
    <row r="416" spans="1:10" x14ac:dyDescent="0.45">
      <c r="A416" s="1"/>
      <c r="I416" s="2"/>
      <c r="J416" s="2"/>
    </row>
    <row r="417" spans="1:10" x14ac:dyDescent="0.45">
      <c r="A417" s="1"/>
      <c r="I417" s="2"/>
      <c r="J417" s="2"/>
    </row>
    <row r="418" spans="1:10" x14ac:dyDescent="0.45">
      <c r="A418" s="1"/>
      <c r="I418" s="2"/>
      <c r="J418" s="2"/>
    </row>
    <row r="419" spans="1:10" x14ac:dyDescent="0.45">
      <c r="A419" s="1"/>
      <c r="I419" s="2"/>
      <c r="J419" s="2"/>
    </row>
    <row r="420" spans="1:10" x14ac:dyDescent="0.45">
      <c r="A420" s="1"/>
      <c r="I420" s="2"/>
      <c r="J420" s="2"/>
    </row>
    <row r="421" spans="1:10" x14ac:dyDescent="0.45">
      <c r="A421" s="1"/>
      <c r="I421" s="2"/>
      <c r="J421" s="2"/>
    </row>
    <row r="422" spans="1:10" x14ac:dyDescent="0.45">
      <c r="A422" s="1"/>
      <c r="I422" s="2"/>
      <c r="J422" s="2"/>
    </row>
    <row r="423" spans="1:10" x14ac:dyDescent="0.45">
      <c r="A423" s="1"/>
      <c r="I423" s="2"/>
      <c r="J423" s="2"/>
    </row>
    <row r="424" spans="1:10" x14ac:dyDescent="0.45">
      <c r="A424" s="1"/>
      <c r="I424" s="2"/>
      <c r="J424" s="2"/>
    </row>
    <row r="425" spans="1:10" x14ac:dyDescent="0.45">
      <c r="A425" s="1"/>
      <c r="I425" s="2"/>
      <c r="J425" s="2"/>
    </row>
    <row r="426" spans="1:10" x14ac:dyDescent="0.45">
      <c r="A426" s="1"/>
      <c r="I426" s="2"/>
      <c r="J426" s="2"/>
    </row>
    <row r="427" spans="1:10" x14ac:dyDescent="0.45">
      <c r="A427" s="1"/>
      <c r="I427" s="2"/>
      <c r="J427" s="2"/>
    </row>
    <row r="428" spans="1:10" x14ac:dyDescent="0.45">
      <c r="A428" s="1"/>
      <c r="I428" s="2"/>
      <c r="J428" s="2"/>
    </row>
    <row r="429" spans="1:10" x14ac:dyDescent="0.45">
      <c r="A429" s="1"/>
      <c r="I429" s="2"/>
      <c r="J429" s="2"/>
    </row>
    <row r="430" spans="1:10" x14ac:dyDescent="0.45">
      <c r="A430" s="1"/>
      <c r="I430" s="2"/>
      <c r="J430" s="2"/>
    </row>
    <row r="431" spans="1:10" x14ac:dyDescent="0.45">
      <c r="A431" s="1"/>
      <c r="I431" s="2"/>
      <c r="J431" s="2"/>
    </row>
    <row r="432" spans="1:10" x14ac:dyDescent="0.45">
      <c r="A432" s="1"/>
      <c r="I432" s="2"/>
      <c r="J432" s="2"/>
    </row>
    <row r="433" spans="1:10" x14ac:dyDescent="0.45">
      <c r="A433" s="1"/>
      <c r="I433" s="2"/>
      <c r="J433" s="2"/>
    </row>
    <row r="434" spans="1:10" x14ac:dyDescent="0.45">
      <c r="A434" s="1"/>
      <c r="I434" s="2"/>
      <c r="J434" s="2"/>
    </row>
    <row r="435" spans="1:10" x14ac:dyDescent="0.45">
      <c r="A435" s="1"/>
      <c r="I435" s="2"/>
      <c r="J435" s="2"/>
    </row>
    <row r="436" spans="1:10" x14ac:dyDescent="0.45">
      <c r="A436" s="1"/>
      <c r="I436" s="2"/>
      <c r="J436" s="2"/>
    </row>
    <row r="437" spans="1:10" x14ac:dyDescent="0.45">
      <c r="A437" s="1"/>
      <c r="I437" s="2"/>
      <c r="J437" s="2"/>
    </row>
    <row r="438" spans="1:10" x14ac:dyDescent="0.45">
      <c r="A438" s="1"/>
      <c r="I438" s="2"/>
      <c r="J438" s="2"/>
    </row>
    <row r="439" spans="1:10" x14ac:dyDescent="0.45">
      <c r="A439" s="1"/>
      <c r="I439" s="2"/>
      <c r="J439" s="2"/>
    </row>
    <row r="440" spans="1:10" x14ac:dyDescent="0.45">
      <c r="A440" s="1"/>
      <c r="I440" s="2"/>
      <c r="J440" s="2"/>
    </row>
    <row r="441" spans="1:10" x14ac:dyDescent="0.45">
      <c r="A441" s="1"/>
      <c r="I441" s="2"/>
      <c r="J441" s="2"/>
    </row>
    <row r="442" spans="1:10" x14ac:dyDescent="0.45">
      <c r="A442" s="1"/>
      <c r="I442" s="2"/>
      <c r="J442" s="2"/>
    </row>
    <row r="443" spans="1:10" x14ac:dyDescent="0.45">
      <c r="A443" s="1"/>
      <c r="I443" s="2"/>
      <c r="J443" s="2"/>
    </row>
    <row r="444" spans="1:10" x14ac:dyDescent="0.45">
      <c r="A444" s="1"/>
      <c r="I444" s="2"/>
      <c r="J444" s="2"/>
    </row>
    <row r="445" spans="1:10" x14ac:dyDescent="0.45">
      <c r="A445" s="1"/>
      <c r="I445" s="2"/>
      <c r="J445" s="2"/>
    </row>
    <row r="446" spans="1:10" x14ac:dyDescent="0.45">
      <c r="A446" s="1"/>
      <c r="I446" s="2"/>
      <c r="J446" s="2"/>
    </row>
    <row r="447" spans="1:10" x14ac:dyDescent="0.45">
      <c r="A447" s="1"/>
      <c r="I447" s="2"/>
      <c r="J447" s="2"/>
    </row>
    <row r="448" spans="1:10" x14ac:dyDescent="0.45">
      <c r="A448" s="1"/>
      <c r="I448" s="2"/>
      <c r="J448" s="2"/>
    </row>
    <row r="449" spans="1:10" x14ac:dyDescent="0.45">
      <c r="A449" s="1"/>
      <c r="I449" s="2"/>
      <c r="J449" s="2"/>
    </row>
    <row r="450" spans="1:10" x14ac:dyDescent="0.45">
      <c r="A450" s="1"/>
      <c r="I450" s="2"/>
      <c r="J450" s="2"/>
    </row>
    <row r="451" spans="1:10" x14ac:dyDescent="0.45">
      <c r="A451" s="1"/>
      <c r="I451" s="2"/>
      <c r="J451" s="2"/>
    </row>
    <row r="452" spans="1:10" x14ac:dyDescent="0.45">
      <c r="A452" s="1"/>
      <c r="I452" s="2"/>
      <c r="J452" s="2"/>
    </row>
    <row r="453" spans="1:10" x14ac:dyDescent="0.45">
      <c r="A453" s="1"/>
      <c r="I453" s="2"/>
      <c r="J453" s="2"/>
    </row>
    <row r="454" spans="1:10" x14ac:dyDescent="0.45">
      <c r="A454" s="1"/>
      <c r="I454" s="2"/>
      <c r="J454" s="2"/>
    </row>
    <row r="455" spans="1:10" x14ac:dyDescent="0.45">
      <c r="A455" s="1"/>
      <c r="I455" s="2"/>
      <c r="J455" s="2"/>
    </row>
    <row r="456" spans="1:10" x14ac:dyDescent="0.45">
      <c r="A456" s="1"/>
      <c r="I456" s="2"/>
      <c r="J456" s="2"/>
    </row>
    <row r="457" spans="1:10" x14ac:dyDescent="0.45">
      <c r="A457" s="1"/>
      <c r="I457" s="2"/>
      <c r="J457" s="2"/>
    </row>
    <row r="458" spans="1:10" x14ac:dyDescent="0.45">
      <c r="A458" s="1"/>
      <c r="I458" s="2"/>
      <c r="J458" s="2"/>
    </row>
    <row r="459" spans="1:10" x14ac:dyDescent="0.45">
      <c r="A459" s="1"/>
      <c r="I459" s="2"/>
      <c r="J459" s="2"/>
    </row>
    <row r="460" spans="1:10" x14ac:dyDescent="0.45">
      <c r="A460" s="1"/>
      <c r="I460" s="2"/>
      <c r="J460" s="2"/>
    </row>
    <row r="461" spans="1:10" x14ac:dyDescent="0.45">
      <c r="A461" s="1"/>
      <c r="I461" s="2"/>
      <c r="J461" s="2"/>
    </row>
    <row r="462" spans="1:10" x14ac:dyDescent="0.45">
      <c r="A462" s="1"/>
      <c r="I462" s="2"/>
      <c r="J462" s="2"/>
    </row>
    <row r="463" spans="1:10" x14ac:dyDescent="0.45">
      <c r="A463" s="1"/>
      <c r="I463" s="2"/>
      <c r="J463" s="2"/>
    </row>
    <row r="464" spans="1:10" x14ac:dyDescent="0.45">
      <c r="A464" s="1"/>
      <c r="I464" s="2"/>
      <c r="J464" s="2"/>
    </row>
    <row r="465" spans="1:10" x14ac:dyDescent="0.45">
      <c r="A465" s="1"/>
      <c r="I465" s="2"/>
      <c r="J465" s="2"/>
    </row>
    <row r="466" spans="1:10" x14ac:dyDescent="0.45">
      <c r="A466" s="1"/>
      <c r="I466" s="2"/>
      <c r="J466" s="2"/>
    </row>
    <row r="467" spans="1:10" x14ac:dyDescent="0.45">
      <c r="A467" s="1"/>
      <c r="I467" s="2"/>
      <c r="J467" s="2"/>
    </row>
    <row r="468" spans="1:10" x14ac:dyDescent="0.45">
      <c r="A468" s="1"/>
      <c r="I468" s="2"/>
      <c r="J468" s="2"/>
    </row>
    <row r="469" spans="1:10" x14ac:dyDescent="0.45">
      <c r="A469" s="1"/>
      <c r="I469" s="2"/>
      <c r="J469" s="2"/>
    </row>
    <row r="470" spans="1:10" x14ac:dyDescent="0.45">
      <c r="A470" s="1"/>
      <c r="I470" s="2"/>
      <c r="J470" s="2"/>
    </row>
    <row r="471" spans="1:10" x14ac:dyDescent="0.45">
      <c r="A471" s="1"/>
      <c r="I471" s="2"/>
      <c r="J471" s="2"/>
    </row>
    <row r="472" spans="1:10" x14ac:dyDescent="0.45">
      <c r="A472" s="1"/>
      <c r="I472" s="2"/>
      <c r="J472" s="2"/>
    </row>
    <row r="473" spans="1:10" x14ac:dyDescent="0.45">
      <c r="A473" s="1"/>
      <c r="I473" s="2"/>
      <c r="J473" s="2"/>
    </row>
    <row r="474" spans="1:10" x14ac:dyDescent="0.45">
      <c r="A474" s="1"/>
      <c r="I474" s="2"/>
      <c r="J474" s="2"/>
    </row>
    <row r="475" spans="1:10" x14ac:dyDescent="0.45">
      <c r="A475" s="1"/>
      <c r="I475" s="2"/>
      <c r="J475" s="2"/>
    </row>
    <row r="476" spans="1:10" x14ac:dyDescent="0.45">
      <c r="A476" s="1"/>
      <c r="I476" s="2"/>
      <c r="J476" s="2"/>
    </row>
    <row r="477" spans="1:10" x14ac:dyDescent="0.45">
      <c r="A477" s="1"/>
      <c r="I477" s="2"/>
      <c r="J477" s="2"/>
    </row>
    <row r="478" spans="1:10" x14ac:dyDescent="0.45">
      <c r="A478" s="1"/>
      <c r="I478" s="2"/>
      <c r="J478" s="2"/>
    </row>
    <row r="479" spans="1:10" x14ac:dyDescent="0.45">
      <c r="A479" s="1"/>
      <c r="I479" s="2"/>
      <c r="J479" s="2"/>
    </row>
    <row r="480" spans="1:10" x14ac:dyDescent="0.45">
      <c r="A480" s="1"/>
      <c r="I480" s="2"/>
      <c r="J480" s="2"/>
    </row>
    <row r="481" spans="1:10" x14ac:dyDescent="0.45">
      <c r="A481" s="1"/>
      <c r="I481" s="2"/>
      <c r="J481" s="2"/>
    </row>
    <row r="482" spans="1:10" x14ac:dyDescent="0.45">
      <c r="A482" s="1"/>
      <c r="I482" s="2"/>
      <c r="J482" s="2"/>
    </row>
    <row r="483" spans="1:10" x14ac:dyDescent="0.45">
      <c r="A483" s="1"/>
      <c r="I483" s="2"/>
      <c r="J483" s="2"/>
    </row>
    <row r="484" spans="1:10" x14ac:dyDescent="0.45">
      <c r="A484" s="1"/>
      <c r="I484" s="2"/>
      <c r="J484" s="2"/>
    </row>
    <row r="485" spans="1:10" x14ac:dyDescent="0.45">
      <c r="A485" s="1"/>
      <c r="I485" s="2"/>
      <c r="J485" s="2"/>
    </row>
    <row r="486" spans="1:10" x14ac:dyDescent="0.45">
      <c r="A486" s="1"/>
      <c r="I486" s="2"/>
      <c r="J486" s="2"/>
    </row>
    <row r="487" spans="1:10" x14ac:dyDescent="0.45">
      <c r="A487" s="1"/>
      <c r="I487" s="2"/>
      <c r="J487" s="2"/>
    </row>
    <row r="488" spans="1:10" x14ac:dyDescent="0.45">
      <c r="A488" s="1"/>
      <c r="I488" s="2"/>
      <c r="J488" s="2"/>
    </row>
    <row r="489" spans="1:10" x14ac:dyDescent="0.45">
      <c r="A489" s="1"/>
      <c r="I489" s="2"/>
      <c r="J489" s="2"/>
    </row>
    <row r="490" spans="1:10" x14ac:dyDescent="0.45">
      <c r="A490" s="1"/>
      <c r="I490" s="2"/>
      <c r="J490" s="2"/>
    </row>
    <row r="491" spans="1:10" x14ac:dyDescent="0.45">
      <c r="A491" s="1"/>
      <c r="I491" s="2"/>
      <c r="J491" s="2"/>
    </row>
    <row r="492" spans="1:10" x14ac:dyDescent="0.45">
      <c r="A492" s="1"/>
      <c r="I492" s="2"/>
      <c r="J492" s="2"/>
    </row>
    <row r="493" spans="1:10" x14ac:dyDescent="0.45">
      <c r="A493" s="1"/>
      <c r="I493" s="2"/>
      <c r="J493" s="2"/>
    </row>
    <row r="494" spans="1:10" x14ac:dyDescent="0.45">
      <c r="A494" s="1"/>
      <c r="I494" s="2"/>
      <c r="J494" s="2"/>
    </row>
    <row r="495" spans="1:10" x14ac:dyDescent="0.45">
      <c r="A495" s="1"/>
      <c r="I495" s="2"/>
      <c r="J495" s="2"/>
    </row>
    <row r="496" spans="1:10" x14ac:dyDescent="0.45">
      <c r="A496" s="1"/>
      <c r="I496" s="2"/>
      <c r="J496" s="2"/>
    </row>
    <row r="497" spans="1:10" x14ac:dyDescent="0.45">
      <c r="A497" s="1"/>
      <c r="I497" s="2"/>
      <c r="J497" s="2"/>
    </row>
    <row r="498" spans="1:10" x14ac:dyDescent="0.45">
      <c r="A498" s="1"/>
      <c r="I498" s="2"/>
      <c r="J498" s="2"/>
    </row>
    <row r="499" spans="1:10" x14ac:dyDescent="0.45">
      <c r="A499" s="1"/>
      <c r="I499" s="2"/>
      <c r="J499" s="2"/>
    </row>
    <row r="500" spans="1:10" x14ac:dyDescent="0.45">
      <c r="A500" s="1"/>
      <c r="I500" s="2"/>
      <c r="J500" s="2"/>
    </row>
    <row r="501" spans="1:10" x14ac:dyDescent="0.45">
      <c r="A501" s="1"/>
      <c r="I501" s="2"/>
      <c r="J501" s="2"/>
    </row>
    <row r="502" spans="1:10" x14ac:dyDescent="0.45">
      <c r="A502" s="1"/>
      <c r="I502" s="2"/>
      <c r="J502" s="2"/>
    </row>
    <row r="503" spans="1:10" x14ac:dyDescent="0.45">
      <c r="A503" s="1"/>
      <c r="I503" s="2"/>
      <c r="J503" s="2"/>
    </row>
    <row r="504" spans="1:10" x14ac:dyDescent="0.45">
      <c r="A504" s="1"/>
      <c r="I504" s="2"/>
      <c r="J504" s="2"/>
    </row>
    <row r="505" spans="1:10" x14ac:dyDescent="0.45">
      <c r="A505" s="1"/>
      <c r="I505" s="2"/>
      <c r="J505" s="2"/>
    </row>
    <row r="506" spans="1:10" x14ac:dyDescent="0.45">
      <c r="A506" s="1"/>
      <c r="I506" s="2"/>
      <c r="J506" s="2"/>
    </row>
    <row r="507" spans="1:10" x14ac:dyDescent="0.45">
      <c r="A507" s="1"/>
      <c r="I507" s="2"/>
      <c r="J507" s="2"/>
    </row>
    <row r="508" spans="1:10" x14ac:dyDescent="0.45">
      <c r="A508" s="1"/>
      <c r="I508" s="2"/>
      <c r="J508" s="2"/>
    </row>
    <row r="509" spans="1:10" x14ac:dyDescent="0.45">
      <c r="A509" s="1"/>
      <c r="I509" s="2"/>
      <c r="J509" s="2"/>
    </row>
    <row r="510" spans="1:10" x14ac:dyDescent="0.45">
      <c r="A510" s="1"/>
      <c r="I510" s="2"/>
      <c r="J510" s="2"/>
    </row>
    <row r="511" spans="1:10" x14ac:dyDescent="0.45">
      <c r="A511" s="1"/>
      <c r="I511" s="2"/>
      <c r="J511" s="2"/>
    </row>
    <row r="512" spans="1:10" x14ac:dyDescent="0.45">
      <c r="A512" s="1"/>
      <c r="I512" s="2"/>
      <c r="J512" s="2"/>
    </row>
    <row r="513" spans="1:10" x14ac:dyDescent="0.45">
      <c r="A513" s="1"/>
      <c r="I513" s="2"/>
      <c r="J513" s="2"/>
    </row>
    <row r="514" spans="1:10" x14ac:dyDescent="0.45">
      <c r="A514" s="1"/>
      <c r="I514" s="2"/>
      <c r="J514" s="2"/>
    </row>
    <row r="515" spans="1:10" x14ac:dyDescent="0.45">
      <c r="A515" s="1"/>
      <c r="I515" s="2"/>
      <c r="J515" s="2"/>
    </row>
    <row r="516" spans="1:10" x14ac:dyDescent="0.45">
      <c r="A516" s="1"/>
      <c r="I516" s="2"/>
      <c r="J516" s="2"/>
    </row>
    <row r="517" spans="1:10" x14ac:dyDescent="0.45">
      <c r="A517" s="1"/>
      <c r="I517" s="2"/>
      <c r="J517" s="2"/>
    </row>
    <row r="518" spans="1:10" x14ac:dyDescent="0.45">
      <c r="A518" s="1"/>
      <c r="I518" s="2"/>
      <c r="J518" s="2"/>
    </row>
    <row r="519" spans="1:10" x14ac:dyDescent="0.45">
      <c r="A519" s="1"/>
      <c r="I519" s="2"/>
      <c r="J519" s="2"/>
    </row>
    <row r="520" spans="1:10" x14ac:dyDescent="0.45">
      <c r="A520" s="1"/>
      <c r="I520" s="2"/>
      <c r="J520" s="2"/>
    </row>
    <row r="521" spans="1:10" x14ac:dyDescent="0.45">
      <c r="A521" s="1"/>
      <c r="I521" s="2"/>
      <c r="J521" s="2"/>
    </row>
    <row r="522" spans="1:10" x14ac:dyDescent="0.45">
      <c r="A522" s="1"/>
      <c r="I522" s="2"/>
      <c r="J522" s="2"/>
    </row>
    <row r="523" spans="1:10" x14ac:dyDescent="0.45">
      <c r="A523" s="1"/>
      <c r="I523" s="2"/>
      <c r="J523" s="2"/>
    </row>
    <row r="524" spans="1:10" x14ac:dyDescent="0.45">
      <c r="A524" s="1"/>
      <c r="I524" s="2"/>
      <c r="J524" s="2"/>
    </row>
    <row r="525" spans="1:10" x14ac:dyDescent="0.45">
      <c r="A525" s="1"/>
      <c r="I525" s="2"/>
      <c r="J525" s="2"/>
    </row>
    <row r="526" spans="1:10" x14ac:dyDescent="0.45">
      <c r="A526" s="1"/>
      <c r="I526" s="2"/>
      <c r="J526" s="2"/>
    </row>
    <row r="527" spans="1:10" x14ac:dyDescent="0.45">
      <c r="A527" s="1"/>
      <c r="I527" s="2"/>
      <c r="J527" s="2"/>
    </row>
    <row r="528" spans="1:10" x14ac:dyDescent="0.45">
      <c r="A528" s="1"/>
      <c r="I528" s="2"/>
      <c r="J528" s="2"/>
    </row>
    <row r="529" spans="1:10" x14ac:dyDescent="0.45">
      <c r="A529" s="1"/>
      <c r="I529" s="2"/>
      <c r="J529" s="2"/>
    </row>
    <row r="530" spans="1:10" x14ac:dyDescent="0.45">
      <c r="A530" s="1"/>
      <c r="I530" s="2"/>
      <c r="J530" s="2"/>
    </row>
    <row r="531" spans="1:10" x14ac:dyDescent="0.45">
      <c r="A531" s="1"/>
      <c r="I531" s="2"/>
      <c r="J531" s="2"/>
    </row>
    <row r="532" spans="1:10" x14ac:dyDescent="0.45">
      <c r="A532" s="1"/>
      <c r="I532" s="2"/>
      <c r="J532" s="2"/>
    </row>
    <row r="533" spans="1:10" x14ac:dyDescent="0.45">
      <c r="A533" s="1"/>
      <c r="I533" s="2"/>
      <c r="J533" s="2"/>
    </row>
    <row r="534" spans="1:10" x14ac:dyDescent="0.45">
      <c r="A534" s="1"/>
      <c r="I534" s="2"/>
      <c r="J534" s="2"/>
    </row>
    <row r="535" spans="1:10" x14ac:dyDescent="0.45">
      <c r="A535" s="1"/>
      <c r="I535" s="2"/>
      <c r="J535" s="2"/>
    </row>
    <row r="536" spans="1:10" x14ac:dyDescent="0.45">
      <c r="A536" s="1"/>
      <c r="I536" s="2"/>
      <c r="J536" s="2"/>
    </row>
    <row r="537" spans="1:10" x14ac:dyDescent="0.45">
      <c r="A537" s="1"/>
      <c r="I537" s="2"/>
      <c r="J537" s="2"/>
    </row>
    <row r="538" spans="1:10" x14ac:dyDescent="0.45">
      <c r="A538" s="1"/>
      <c r="I538" s="2"/>
      <c r="J538" s="2"/>
    </row>
    <row r="539" spans="1:10" x14ac:dyDescent="0.45">
      <c r="A539" s="1"/>
      <c r="I539" s="2"/>
      <c r="J539" s="2"/>
    </row>
    <row r="540" spans="1:10" x14ac:dyDescent="0.45">
      <c r="A540" s="1"/>
      <c r="I540" s="2"/>
      <c r="J540" s="2"/>
    </row>
    <row r="541" spans="1:10" x14ac:dyDescent="0.45">
      <c r="A541" s="1"/>
      <c r="I541" s="2"/>
      <c r="J541" s="2"/>
    </row>
    <row r="542" spans="1:10" x14ac:dyDescent="0.45">
      <c r="A542" s="1"/>
      <c r="I542" s="2"/>
      <c r="J542" s="2"/>
    </row>
    <row r="543" spans="1:10" x14ac:dyDescent="0.45">
      <c r="A543" s="1"/>
      <c r="I543" s="2"/>
      <c r="J543" s="2"/>
    </row>
    <row r="544" spans="1:10" x14ac:dyDescent="0.45">
      <c r="A544" s="1"/>
      <c r="I544" s="2"/>
      <c r="J544" s="2"/>
    </row>
    <row r="545" spans="1:10" x14ac:dyDescent="0.45">
      <c r="A545" s="1"/>
      <c r="I545" s="2"/>
      <c r="J545" s="2"/>
    </row>
    <row r="546" spans="1:10" x14ac:dyDescent="0.45">
      <c r="A546" s="1"/>
      <c r="I546" s="2"/>
      <c r="J546" s="2"/>
    </row>
    <row r="547" spans="1:10" x14ac:dyDescent="0.45">
      <c r="A547" s="1"/>
      <c r="I547" s="2"/>
      <c r="J547" s="2"/>
    </row>
    <row r="548" spans="1:10" x14ac:dyDescent="0.45">
      <c r="A548" s="1"/>
      <c r="I548" s="2"/>
      <c r="J548" s="2"/>
    </row>
    <row r="549" spans="1:10" x14ac:dyDescent="0.45">
      <c r="A549" s="1"/>
      <c r="I549" s="2"/>
      <c r="J549" s="2"/>
    </row>
    <row r="550" spans="1:10" x14ac:dyDescent="0.45">
      <c r="A550" s="1"/>
      <c r="I550" s="2"/>
      <c r="J550" s="2"/>
    </row>
    <row r="551" spans="1:10" x14ac:dyDescent="0.45">
      <c r="A551" s="1"/>
      <c r="I551" s="2"/>
      <c r="J551" s="2"/>
    </row>
    <row r="552" spans="1:10" x14ac:dyDescent="0.45">
      <c r="A552" s="1"/>
      <c r="I552" s="2"/>
      <c r="J552" s="2"/>
    </row>
    <row r="553" spans="1:10" x14ac:dyDescent="0.45">
      <c r="A553" s="1"/>
      <c r="I553" s="2"/>
      <c r="J553" s="2"/>
    </row>
    <row r="554" spans="1:10" x14ac:dyDescent="0.45">
      <c r="A554" s="1"/>
      <c r="I554" s="2"/>
      <c r="J554" s="2"/>
    </row>
    <row r="555" spans="1:10" x14ac:dyDescent="0.45">
      <c r="A555" s="1"/>
      <c r="I555" s="2"/>
      <c r="J555" s="2"/>
    </row>
    <row r="556" spans="1:10" x14ac:dyDescent="0.45">
      <c r="A556" s="1"/>
      <c r="I556" s="2"/>
      <c r="J556" s="2"/>
    </row>
    <row r="557" spans="1:10" x14ac:dyDescent="0.45">
      <c r="A557" s="1"/>
      <c r="I557" s="2"/>
      <c r="J557" s="2"/>
    </row>
    <row r="558" spans="1:10" x14ac:dyDescent="0.45">
      <c r="A558" s="1"/>
      <c r="I558" s="2"/>
      <c r="J558" s="2"/>
    </row>
    <row r="559" spans="1:10" x14ac:dyDescent="0.45">
      <c r="A559" s="1"/>
      <c r="I559" s="2"/>
      <c r="J559" s="2"/>
    </row>
    <row r="560" spans="1:10" x14ac:dyDescent="0.45">
      <c r="A560" s="1"/>
      <c r="I560" s="2"/>
      <c r="J560" s="2"/>
    </row>
    <row r="561" spans="1:10" x14ac:dyDescent="0.45">
      <c r="A561" s="1"/>
      <c r="I561" s="2"/>
      <c r="J561" s="2"/>
    </row>
    <row r="562" spans="1:10" x14ac:dyDescent="0.45">
      <c r="A562" s="1"/>
      <c r="I562" s="2"/>
      <c r="J562" s="2"/>
    </row>
    <row r="563" spans="1:10" x14ac:dyDescent="0.45">
      <c r="A563" s="1"/>
      <c r="I563" s="2"/>
      <c r="J563" s="2"/>
    </row>
    <row r="564" spans="1:10" x14ac:dyDescent="0.45">
      <c r="A564" s="1"/>
      <c r="I564" s="2"/>
      <c r="J564" s="2"/>
    </row>
    <row r="565" spans="1:10" x14ac:dyDescent="0.45">
      <c r="A565" s="1"/>
      <c r="I565" s="2"/>
      <c r="J565" s="2"/>
    </row>
    <row r="566" spans="1:10" x14ac:dyDescent="0.45">
      <c r="A566" s="1"/>
      <c r="I566" s="2"/>
      <c r="J566" s="2"/>
    </row>
    <row r="567" spans="1:10" x14ac:dyDescent="0.45">
      <c r="A567" s="1"/>
      <c r="I567" s="2"/>
      <c r="J567" s="2"/>
    </row>
    <row r="568" spans="1:10" x14ac:dyDescent="0.45">
      <c r="A568" s="1"/>
      <c r="I568" s="2"/>
      <c r="J568" s="2"/>
    </row>
    <row r="569" spans="1:10" x14ac:dyDescent="0.45">
      <c r="A569" s="1"/>
      <c r="I569" s="2"/>
      <c r="J569" s="2"/>
    </row>
    <row r="570" spans="1:10" x14ac:dyDescent="0.45">
      <c r="A570" s="1"/>
      <c r="I570" s="2"/>
      <c r="J570" s="2"/>
    </row>
    <row r="571" spans="1:10" x14ac:dyDescent="0.45">
      <c r="A571" s="1"/>
      <c r="I571" s="2"/>
      <c r="J571" s="2"/>
    </row>
    <row r="572" spans="1:10" x14ac:dyDescent="0.45">
      <c r="A572" s="1"/>
      <c r="I572" s="2"/>
      <c r="J572" s="2"/>
    </row>
    <row r="573" spans="1:10" x14ac:dyDescent="0.45">
      <c r="A573" s="1"/>
      <c r="I573" s="2"/>
      <c r="J573" s="2"/>
    </row>
    <row r="574" spans="1:10" x14ac:dyDescent="0.45">
      <c r="A574" s="1"/>
      <c r="I574" s="2"/>
      <c r="J574" s="2"/>
    </row>
    <row r="575" spans="1:10" x14ac:dyDescent="0.45">
      <c r="A575" s="1"/>
      <c r="I575" s="2"/>
      <c r="J575" s="2"/>
    </row>
    <row r="576" spans="1:10" x14ac:dyDescent="0.45">
      <c r="A576" s="1"/>
      <c r="I576" s="2"/>
      <c r="J576" s="2"/>
    </row>
    <row r="577" spans="1:10" x14ac:dyDescent="0.45">
      <c r="A577" s="1"/>
      <c r="I577" s="2"/>
      <c r="J577" s="2"/>
    </row>
    <row r="578" spans="1:10" x14ac:dyDescent="0.45">
      <c r="A578" s="1"/>
      <c r="I578" s="2"/>
      <c r="J578" s="2"/>
    </row>
    <row r="579" spans="1:10" x14ac:dyDescent="0.45">
      <c r="A579" s="1"/>
      <c r="I579" s="2"/>
      <c r="J579" s="2"/>
    </row>
    <row r="580" spans="1:10" x14ac:dyDescent="0.45">
      <c r="A580" s="1"/>
      <c r="I580" s="2"/>
      <c r="J580" s="2"/>
    </row>
    <row r="581" spans="1:10" x14ac:dyDescent="0.45">
      <c r="A581" s="1"/>
      <c r="I581" s="2"/>
      <c r="J581" s="2"/>
    </row>
    <row r="582" spans="1:10" x14ac:dyDescent="0.45">
      <c r="A582" s="1"/>
      <c r="I582" s="2"/>
      <c r="J582" s="2"/>
    </row>
    <row r="583" spans="1:10" x14ac:dyDescent="0.45">
      <c r="A583" s="1"/>
      <c r="I583" s="2"/>
      <c r="J583" s="2"/>
    </row>
    <row r="584" spans="1:10" x14ac:dyDescent="0.45">
      <c r="A584" s="1"/>
      <c r="I584" s="2"/>
      <c r="J584" s="2"/>
    </row>
    <row r="585" spans="1:10" x14ac:dyDescent="0.45">
      <c r="A585" s="1"/>
      <c r="I585" s="2"/>
      <c r="J585" s="2"/>
    </row>
    <row r="586" spans="1:10" x14ac:dyDescent="0.45">
      <c r="A586" s="1"/>
      <c r="I586" s="2"/>
      <c r="J586" s="2"/>
    </row>
    <row r="587" spans="1:10" x14ac:dyDescent="0.45">
      <c r="A587" s="1"/>
      <c r="I587" s="2"/>
      <c r="J587" s="2"/>
    </row>
    <row r="588" spans="1:10" x14ac:dyDescent="0.45">
      <c r="A588" s="1"/>
      <c r="I588" s="2"/>
      <c r="J588" s="2"/>
    </row>
    <row r="589" spans="1:10" x14ac:dyDescent="0.45">
      <c r="A589" s="1"/>
      <c r="I589" s="2"/>
      <c r="J589" s="2"/>
    </row>
    <row r="590" spans="1:10" x14ac:dyDescent="0.45">
      <c r="A590" s="1"/>
      <c r="I590" s="2"/>
      <c r="J590" s="2"/>
    </row>
    <row r="591" spans="1:10" x14ac:dyDescent="0.45">
      <c r="A591" s="1"/>
      <c r="I591" s="2"/>
      <c r="J591" s="2"/>
    </row>
    <row r="592" spans="1:10" x14ac:dyDescent="0.45">
      <c r="A592" s="1"/>
      <c r="I592" s="2"/>
      <c r="J592" s="2"/>
    </row>
    <row r="593" spans="1:10" x14ac:dyDescent="0.45">
      <c r="A593" s="1"/>
      <c r="I593" s="2"/>
      <c r="J593" s="2"/>
    </row>
    <row r="594" spans="1:10" x14ac:dyDescent="0.45">
      <c r="A594" s="1"/>
      <c r="I594" s="2"/>
      <c r="J594" s="2"/>
    </row>
    <row r="595" spans="1:10" x14ac:dyDescent="0.45">
      <c r="A595" s="1"/>
      <c r="I595" s="2"/>
      <c r="J595" s="2"/>
    </row>
    <row r="596" spans="1:10" x14ac:dyDescent="0.45">
      <c r="A596" s="1"/>
      <c r="I596" s="2"/>
      <c r="J596" s="2"/>
    </row>
    <row r="597" spans="1:10" x14ac:dyDescent="0.45">
      <c r="A597" s="1"/>
      <c r="I597" s="2"/>
      <c r="J597" s="2"/>
    </row>
    <row r="598" spans="1:10" x14ac:dyDescent="0.45">
      <c r="A598" s="1"/>
      <c r="I598" s="2"/>
      <c r="J598" s="2"/>
    </row>
    <row r="599" spans="1:10" x14ac:dyDescent="0.45">
      <c r="A599" s="1"/>
      <c r="I599" s="2"/>
      <c r="J599" s="2"/>
    </row>
    <row r="600" spans="1:10" x14ac:dyDescent="0.45">
      <c r="A600" s="1"/>
      <c r="I600" s="2"/>
      <c r="J600" s="2"/>
    </row>
    <row r="601" spans="1:10" x14ac:dyDescent="0.45">
      <c r="A601" s="1"/>
      <c r="I601" s="2"/>
      <c r="J601" s="2"/>
    </row>
    <row r="602" spans="1:10" x14ac:dyDescent="0.45">
      <c r="A602" s="1"/>
      <c r="I602" s="2"/>
      <c r="J602" s="2"/>
    </row>
    <row r="603" spans="1:10" x14ac:dyDescent="0.45">
      <c r="A603" s="1"/>
      <c r="I603" s="2"/>
      <c r="J603" s="2"/>
    </row>
    <row r="604" spans="1:10" x14ac:dyDescent="0.45">
      <c r="A604" s="1"/>
      <c r="I604" s="2"/>
      <c r="J604" s="2"/>
    </row>
    <row r="605" spans="1:10" x14ac:dyDescent="0.45">
      <c r="A605" s="1"/>
      <c r="I605" s="2"/>
      <c r="J605" s="2"/>
    </row>
    <row r="606" spans="1:10" x14ac:dyDescent="0.45">
      <c r="A606" s="1"/>
      <c r="I606" s="2"/>
      <c r="J606" s="2"/>
    </row>
    <row r="607" spans="1:10" x14ac:dyDescent="0.45">
      <c r="A607" s="1"/>
      <c r="I607" s="2"/>
      <c r="J607" s="2"/>
    </row>
    <row r="608" spans="1:10" x14ac:dyDescent="0.45">
      <c r="A608" s="1"/>
      <c r="I608" s="2"/>
      <c r="J608" s="2"/>
    </row>
    <row r="609" spans="1:10" x14ac:dyDescent="0.45">
      <c r="A609" s="1"/>
      <c r="I609" s="2"/>
      <c r="J609" s="2"/>
    </row>
    <row r="610" spans="1:10" x14ac:dyDescent="0.45">
      <c r="A610" s="1"/>
      <c r="I610" s="2"/>
      <c r="J610" s="2"/>
    </row>
    <row r="611" spans="1:10" x14ac:dyDescent="0.45">
      <c r="A611" s="1"/>
      <c r="I611" s="2"/>
      <c r="J611" s="2"/>
    </row>
    <row r="612" spans="1:10" x14ac:dyDescent="0.45">
      <c r="A612" s="1"/>
      <c r="I612" s="2"/>
      <c r="J612" s="2"/>
    </row>
    <row r="613" spans="1:10" x14ac:dyDescent="0.45">
      <c r="A613" s="1"/>
      <c r="I613" s="2"/>
      <c r="J613" s="2"/>
    </row>
    <row r="614" spans="1:10" x14ac:dyDescent="0.45">
      <c r="A614" s="1"/>
      <c r="I614" s="2"/>
      <c r="J614" s="2"/>
    </row>
    <row r="615" spans="1:10" x14ac:dyDescent="0.45">
      <c r="A615" s="1"/>
      <c r="I615" s="2"/>
      <c r="J615" s="2"/>
    </row>
    <row r="616" spans="1:10" x14ac:dyDescent="0.45">
      <c r="A616" s="1"/>
      <c r="I616" s="2"/>
      <c r="J616" s="2"/>
    </row>
    <row r="617" spans="1:10" x14ac:dyDescent="0.45">
      <c r="A617" s="1"/>
      <c r="I617" s="2"/>
      <c r="J617" s="2"/>
    </row>
    <row r="618" spans="1:10" x14ac:dyDescent="0.45">
      <c r="A618" s="1"/>
      <c r="I618" s="2"/>
      <c r="J618" s="2"/>
    </row>
    <row r="619" spans="1:10" x14ac:dyDescent="0.45">
      <c r="A619" s="1"/>
      <c r="I619" s="2"/>
      <c r="J619" s="2"/>
    </row>
    <row r="620" spans="1:10" x14ac:dyDescent="0.45">
      <c r="A620" s="1"/>
      <c r="I620" s="2"/>
      <c r="J620" s="2"/>
    </row>
    <row r="621" spans="1:10" x14ac:dyDescent="0.45">
      <c r="A621" s="1"/>
      <c r="I621" s="2"/>
      <c r="J621" s="2"/>
    </row>
    <row r="622" spans="1:10" x14ac:dyDescent="0.45">
      <c r="A622" s="1"/>
      <c r="I622" s="2"/>
      <c r="J622" s="2"/>
    </row>
    <row r="623" spans="1:10" x14ac:dyDescent="0.45">
      <c r="A623" s="1"/>
      <c r="I623" s="2"/>
      <c r="J623" s="2"/>
    </row>
    <row r="624" spans="1:10" x14ac:dyDescent="0.45">
      <c r="A624" s="1"/>
      <c r="I624" s="2"/>
      <c r="J624" s="2"/>
    </row>
    <row r="625" spans="1:10" x14ac:dyDescent="0.45">
      <c r="A625" s="1"/>
      <c r="I625" s="2"/>
      <c r="J625" s="2"/>
    </row>
    <row r="626" spans="1:10" x14ac:dyDescent="0.45">
      <c r="A626" s="1"/>
      <c r="I626" s="2"/>
      <c r="J626" s="2"/>
    </row>
    <row r="627" spans="1:10" x14ac:dyDescent="0.45">
      <c r="A627" s="1"/>
      <c r="I627" s="2"/>
      <c r="J627" s="2"/>
    </row>
    <row r="628" spans="1:10" x14ac:dyDescent="0.45">
      <c r="A628" s="1"/>
      <c r="I628" s="2"/>
      <c r="J628" s="2"/>
    </row>
    <row r="629" spans="1:10" x14ac:dyDescent="0.45">
      <c r="A629" s="1"/>
      <c r="I629" s="2"/>
      <c r="J629" s="2"/>
    </row>
    <row r="630" spans="1:10" x14ac:dyDescent="0.45">
      <c r="A630" s="1"/>
      <c r="I630" s="2"/>
      <c r="J630" s="2"/>
    </row>
    <row r="631" spans="1:10" x14ac:dyDescent="0.45">
      <c r="A631" s="1"/>
      <c r="I631" s="2"/>
      <c r="J631" s="2"/>
    </row>
    <row r="632" spans="1:10" x14ac:dyDescent="0.45">
      <c r="A632" s="1"/>
      <c r="I632" s="2"/>
      <c r="J632" s="2"/>
    </row>
    <row r="633" spans="1:10" x14ac:dyDescent="0.45">
      <c r="A633" s="1"/>
      <c r="I633" s="2"/>
      <c r="J633" s="2"/>
    </row>
    <row r="634" spans="1:10" x14ac:dyDescent="0.45">
      <c r="A634" s="1"/>
      <c r="I634" s="2"/>
      <c r="J634" s="2"/>
    </row>
    <row r="635" spans="1:10" x14ac:dyDescent="0.45">
      <c r="A635" s="1"/>
      <c r="I635" s="2"/>
      <c r="J635" s="2"/>
    </row>
    <row r="636" spans="1:10" x14ac:dyDescent="0.45">
      <c r="A636" s="1"/>
      <c r="I636" s="2"/>
      <c r="J636" s="2"/>
    </row>
    <row r="637" spans="1:10" x14ac:dyDescent="0.45">
      <c r="A637" s="1"/>
      <c r="I637" s="2"/>
      <c r="J637" s="2"/>
    </row>
    <row r="638" spans="1:10" x14ac:dyDescent="0.45">
      <c r="A638" s="1"/>
      <c r="I638" s="2"/>
      <c r="J638" s="2"/>
    </row>
    <row r="639" spans="1:10" x14ac:dyDescent="0.45">
      <c r="A639" s="1"/>
      <c r="I639" s="2"/>
      <c r="J639" s="2"/>
    </row>
    <row r="640" spans="1:10" x14ac:dyDescent="0.45">
      <c r="A640" s="1"/>
      <c r="I640" s="2"/>
      <c r="J640" s="2"/>
    </row>
    <row r="641" spans="1:10" x14ac:dyDescent="0.45">
      <c r="A641" s="1"/>
      <c r="I641" s="2"/>
      <c r="J641" s="2"/>
    </row>
    <row r="642" spans="1:10" x14ac:dyDescent="0.45">
      <c r="A642" s="1"/>
      <c r="I642" s="2"/>
      <c r="J642" s="2"/>
    </row>
    <row r="643" spans="1:10" x14ac:dyDescent="0.45">
      <c r="A643" s="1"/>
      <c r="I643" s="2"/>
      <c r="J643" s="2"/>
    </row>
    <row r="644" spans="1:10" x14ac:dyDescent="0.45">
      <c r="A644" s="1"/>
      <c r="I644" s="2"/>
      <c r="J644" s="2"/>
    </row>
    <row r="645" spans="1:10" x14ac:dyDescent="0.45">
      <c r="A645" s="1"/>
      <c r="I645" s="2"/>
      <c r="J645" s="2"/>
    </row>
    <row r="646" spans="1:10" x14ac:dyDescent="0.45">
      <c r="A646" s="1"/>
      <c r="I646" s="2"/>
      <c r="J646" s="2"/>
    </row>
    <row r="647" spans="1:10" x14ac:dyDescent="0.45">
      <c r="A647" s="1"/>
      <c r="I647" s="2"/>
      <c r="J647" s="2"/>
    </row>
    <row r="648" spans="1:10" x14ac:dyDescent="0.45">
      <c r="A648" s="1"/>
      <c r="I648" s="2"/>
      <c r="J648" s="2"/>
    </row>
    <row r="649" spans="1:10" x14ac:dyDescent="0.45">
      <c r="A649" s="1"/>
      <c r="I649" s="2"/>
      <c r="J649" s="2"/>
    </row>
    <row r="650" spans="1:10" x14ac:dyDescent="0.45">
      <c r="A650" s="1"/>
      <c r="I650" s="2"/>
      <c r="J650" s="2"/>
    </row>
    <row r="651" spans="1:10" x14ac:dyDescent="0.45">
      <c r="A651" s="1"/>
      <c r="I651" s="2"/>
      <c r="J651" s="2"/>
    </row>
    <row r="652" spans="1:10" x14ac:dyDescent="0.45">
      <c r="A652" s="1"/>
      <c r="I652" s="2"/>
      <c r="J652" s="2"/>
    </row>
    <row r="653" spans="1:10" x14ac:dyDescent="0.45">
      <c r="A653" s="1"/>
      <c r="I653" s="2"/>
      <c r="J653" s="2"/>
    </row>
    <row r="654" spans="1:10" x14ac:dyDescent="0.45">
      <c r="A654" s="1"/>
      <c r="I654" s="2"/>
      <c r="J654" s="2"/>
    </row>
    <row r="655" spans="1:10" x14ac:dyDescent="0.45">
      <c r="A655" s="1"/>
      <c r="I655" s="2"/>
      <c r="J655" s="2"/>
    </row>
    <row r="656" spans="1:10" x14ac:dyDescent="0.45">
      <c r="A656" s="1"/>
      <c r="I656" s="2"/>
      <c r="J656" s="2"/>
    </row>
    <row r="657" spans="1:10" x14ac:dyDescent="0.45">
      <c r="A657" s="1"/>
      <c r="I657" s="2"/>
      <c r="J657" s="2"/>
    </row>
    <row r="658" spans="1:10" x14ac:dyDescent="0.45">
      <c r="A658" s="1"/>
      <c r="I658" s="2"/>
      <c r="J658" s="2"/>
    </row>
    <row r="659" spans="1:10" x14ac:dyDescent="0.45">
      <c r="A659" s="1"/>
      <c r="I659" s="2"/>
      <c r="J659" s="2"/>
    </row>
    <row r="660" spans="1:10" x14ac:dyDescent="0.45">
      <c r="A660" s="1"/>
      <c r="I660" s="2"/>
      <c r="J660" s="2"/>
    </row>
    <row r="661" spans="1:10" x14ac:dyDescent="0.45">
      <c r="A661" s="1"/>
      <c r="I661" s="2"/>
      <c r="J661" s="2"/>
    </row>
    <row r="662" spans="1:10" x14ac:dyDescent="0.45">
      <c r="A662" s="1"/>
      <c r="I662" s="2"/>
      <c r="J662" s="2"/>
    </row>
    <row r="663" spans="1:10" x14ac:dyDescent="0.45">
      <c r="A663" s="1"/>
      <c r="I663" s="2"/>
      <c r="J663" s="2"/>
    </row>
    <row r="664" spans="1:10" x14ac:dyDescent="0.45">
      <c r="A664" s="1"/>
      <c r="I664" s="2"/>
      <c r="J664" s="2"/>
    </row>
    <row r="665" spans="1:10" x14ac:dyDescent="0.45">
      <c r="A665" s="1"/>
      <c r="I665" s="2"/>
      <c r="J665" s="2"/>
    </row>
    <row r="666" spans="1:10" x14ac:dyDescent="0.45">
      <c r="A666" s="1"/>
      <c r="I666" s="2"/>
      <c r="J666" s="2"/>
    </row>
    <row r="667" spans="1:10" x14ac:dyDescent="0.45">
      <c r="A667" s="1"/>
      <c r="I667" s="2"/>
      <c r="J667" s="2"/>
    </row>
    <row r="668" spans="1:10" x14ac:dyDescent="0.45">
      <c r="A668" s="1"/>
      <c r="I668" s="2"/>
      <c r="J668" s="2"/>
    </row>
    <row r="669" spans="1:10" x14ac:dyDescent="0.45">
      <c r="A669" s="1"/>
      <c r="I669" s="2"/>
      <c r="J669" s="2"/>
    </row>
    <row r="670" spans="1:10" x14ac:dyDescent="0.45">
      <c r="A670" s="1"/>
      <c r="I670" s="2"/>
      <c r="J670" s="2"/>
    </row>
    <row r="671" spans="1:10" x14ac:dyDescent="0.45">
      <c r="A671" s="1"/>
      <c r="I671" s="2"/>
      <c r="J671" s="2"/>
    </row>
    <row r="672" spans="1:10" x14ac:dyDescent="0.45">
      <c r="A672" s="1"/>
      <c r="I672" s="2"/>
      <c r="J672" s="2"/>
    </row>
    <row r="673" spans="1:10" x14ac:dyDescent="0.45">
      <c r="A673" s="1"/>
      <c r="I673" s="2"/>
      <c r="J673" s="2"/>
    </row>
    <row r="674" spans="1:10" x14ac:dyDescent="0.45">
      <c r="A674" s="1"/>
      <c r="I674" s="2"/>
      <c r="J674" s="2"/>
    </row>
    <row r="675" spans="1:10" x14ac:dyDescent="0.45">
      <c r="A675" s="1"/>
      <c r="I675" s="2"/>
      <c r="J675" s="2"/>
    </row>
    <row r="676" spans="1:10" x14ac:dyDescent="0.45">
      <c r="A676" s="1"/>
      <c r="I676" s="2"/>
      <c r="J676" s="2"/>
    </row>
    <row r="677" spans="1:10" x14ac:dyDescent="0.45">
      <c r="A677" s="1"/>
      <c r="I677" s="2"/>
      <c r="J677" s="2"/>
    </row>
    <row r="678" spans="1:10" x14ac:dyDescent="0.45">
      <c r="A678" s="1"/>
      <c r="I678" s="2"/>
      <c r="J678" s="2"/>
    </row>
    <row r="679" spans="1:10" x14ac:dyDescent="0.45">
      <c r="A679" s="1"/>
      <c r="I679" s="2"/>
      <c r="J679" s="2"/>
    </row>
    <row r="680" spans="1:10" x14ac:dyDescent="0.45">
      <c r="A680" s="1"/>
      <c r="I680" s="2"/>
      <c r="J680" s="2"/>
    </row>
    <row r="681" spans="1:10" x14ac:dyDescent="0.45">
      <c r="A681" s="1"/>
      <c r="I681" s="2"/>
      <c r="J681" s="2"/>
    </row>
    <row r="682" spans="1:10" x14ac:dyDescent="0.45">
      <c r="A682" s="1"/>
      <c r="I682" s="2"/>
      <c r="J682" s="2"/>
    </row>
    <row r="683" spans="1:10" x14ac:dyDescent="0.45">
      <c r="A683" s="1"/>
      <c r="I683" s="2"/>
      <c r="J683" s="2"/>
    </row>
    <row r="684" spans="1:10" x14ac:dyDescent="0.45">
      <c r="A684" s="1"/>
      <c r="I684" s="2"/>
      <c r="J684" s="2"/>
    </row>
    <row r="685" spans="1:10" x14ac:dyDescent="0.45">
      <c r="A685" s="1"/>
      <c r="I685" s="2"/>
      <c r="J685" s="2"/>
    </row>
    <row r="686" spans="1:10" x14ac:dyDescent="0.45">
      <c r="A686" s="1"/>
      <c r="I686" s="2"/>
      <c r="J686" s="2"/>
    </row>
    <row r="687" spans="1:10" x14ac:dyDescent="0.45">
      <c r="A687" s="1"/>
      <c r="I687" s="2"/>
      <c r="J687" s="2"/>
    </row>
    <row r="688" spans="1:10" x14ac:dyDescent="0.45">
      <c r="A688" s="1"/>
      <c r="I688" s="2"/>
      <c r="J688" s="2"/>
    </row>
    <row r="689" spans="1:10" x14ac:dyDescent="0.45">
      <c r="A689" s="1"/>
      <c r="I689" s="2"/>
      <c r="J689" s="2"/>
    </row>
    <row r="690" spans="1:10" x14ac:dyDescent="0.45">
      <c r="A690" s="1"/>
      <c r="I690" s="2"/>
      <c r="J690" s="2"/>
    </row>
    <row r="691" spans="1:10" x14ac:dyDescent="0.45">
      <c r="A691" s="1"/>
      <c r="I691" s="2"/>
      <c r="J691" s="2"/>
    </row>
    <row r="692" spans="1:10" x14ac:dyDescent="0.45">
      <c r="A692" s="1"/>
      <c r="I692" s="2"/>
      <c r="J692" s="2"/>
    </row>
    <row r="693" spans="1:10" x14ac:dyDescent="0.45">
      <c r="A693" s="1"/>
      <c r="I693" s="2"/>
      <c r="J693" s="2"/>
    </row>
    <row r="694" spans="1:10" x14ac:dyDescent="0.45">
      <c r="A694" s="1"/>
      <c r="I694" s="2"/>
      <c r="J694" s="2"/>
    </row>
    <row r="695" spans="1:10" x14ac:dyDescent="0.45">
      <c r="A695" s="1"/>
      <c r="I695" s="2"/>
      <c r="J695" s="2"/>
    </row>
    <row r="696" spans="1:10" x14ac:dyDescent="0.45">
      <c r="A696" s="1"/>
      <c r="I696" s="2"/>
      <c r="J696" s="2"/>
    </row>
    <row r="697" spans="1:10" x14ac:dyDescent="0.45">
      <c r="A697" s="1"/>
      <c r="I697" s="2"/>
      <c r="J697" s="2"/>
    </row>
    <row r="698" spans="1:10" x14ac:dyDescent="0.45">
      <c r="A698" s="1"/>
      <c r="I698" s="2"/>
      <c r="J698" s="2"/>
    </row>
    <row r="699" spans="1:10" x14ac:dyDescent="0.45">
      <c r="A699" s="1"/>
      <c r="I699" s="2"/>
      <c r="J699" s="2"/>
    </row>
    <row r="700" spans="1:10" x14ac:dyDescent="0.45">
      <c r="A700" s="1"/>
      <c r="I700" s="2"/>
      <c r="J700" s="2"/>
    </row>
    <row r="701" spans="1:10" x14ac:dyDescent="0.45">
      <c r="A701" s="1"/>
      <c r="I701" s="2"/>
      <c r="J701" s="2"/>
    </row>
    <row r="702" spans="1:10" x14ac:dyDescent="0.45">
      <c r="A702" s="1"/>
      <c r="I702" s="2"/>
      <c r="J702" s="2"/>
    </row>
    <row r="703" spans="1:10" x14ac:dyDescent="0.45">
      <c r="A703" s="1"/>
      <c r="I703" s="2"/>
      <c r="J703" s="2"/>
    </row>
    <row r="704" spans="1:10" x14ac:dyDescent="0.45">
      <c r="A704" s="1"/>
      <c r="I704" s="2"/>
      <c r="J704" s="2"/>
    </row>
    <row r="705" spans="1:10" x14ac:dyDescent="0.45">
      <c r="A705" s="1"/>
      <c r="I705" s="2"/>
      <c r="J705" s="2"/>
    </row>
    <row r="706" spans="1:10" x14ac:dyDescent="0.45">
      <c r="A706" s="1"/>
      <c r="I706" s="2"/>
      <c r="J706" s="2"/>
    </row>
    <row r="707" spans="1:10" x14ac:dyDescent="0.45">
      <c r="A707" s="1"/>
      <c r="I707" s="2"/>
      <c r="J707" s="2"/>
    </row>
    <row r="708" spans="1:10" x14ac:dyDescent="0.45">
      <c r="A708" s="1"/>
      <c r="I708" s="2"/>
      <c r="J708" s="2"/>
    </row>
    <row r="709" spans="1:10" x14ac:dyDescent="0.45">
      <c r="A709" s="1"/>
      <c r="I709" s="2"/>
      <c r="J709" s="2"/>
    </row>
    <row r="710" spans="1:10" x14ac:dyDescent="0.45">
      <c r="A710" s="1"/>
      <c r="I710" s="2"/>
      <c r="J710" s="2"/>
    </row>
    <row r="711" spans="1:10" x14ac:dyDescent="0.45">
      <c r="A711" s="1"/>
      <c r="I711" s="2"/>
      <c r="J711" s="2"/>
    </row>
    <row r="712" spans="1:10" x14ac:dyDescent="0.45">
      <c r="A712" s="1"/>
      <c r="I712" s="2"/>
      <c r="J712" s="2"/>
    </row>
    <row r="713" spans="1:10" x14ac:dyDescent="0.45">
      <c r="A713" s="1"/>
      <c r="I713" s="2"/>
      <c r="J713" s="2"/>
    </row>
    <row r="714" spans="1:10" x14ac:dyDescent="0.45">
      <c r="A714" s="1"/>
      <c r="I714" s="2"/>
      <c r="J714" s="2"/>
    </row>
    <row r="715" spans="1:10" x14ac:dyDescent="0.45">
      <c r="A715" s="1"/>
      <c r="I715" s="2"/>
      <c r="J715" s="2"/>
    </row>
    <row r="716" spans="1:10" x14ac:dyDescent="0.45">
      <c r="A716" s="1"/>
      <c r="I716" s="2"/>
      <c r="J716" s="2"/>
    </row>
    <row r="717" spans="1:10" x14ac:dyDescent="0.45">
      <c r="A717" s="1"/>
      <c r="I717" s="2"/>
      <c r="J717" s="2"/>
    </row>
    <row r="718" spans="1:10" x14ac:dyDescent="0.45">
      <c r="A718" s="1"/>
      <c r="I718" s="2"/>
      <c r="J718" s="2"/>
    </row>
    <row r="719" spans="1:10" x14ac:dyDescent="0.45">
      <c r="A719" s="1"/>
      <c r="I719" s="2"/>
      <c r="J719" s="2"/>
    </row>
    <row r="720" spans="1:10" x14ac:dyDescent="0.45">
      <c r="A720" s="1"/>
      <c r="I720" s="2"/>
      <c r="J720" s="2"/>
    </row>
    <row r="721" spans="1:10" x14ac:dyDescent="0.45">
      <c r="A721" s="1"/>
      <c r="I721" s="2"/>
      <c r="J721" s="2"/>
    </row>
    <row r="722" spans="1:10" x14ac:dyDescent="0.45">
      <c r="A722" s="1"/>
      <c r="I722" s="2"/>
      <c r="J722" s="2"/>
    </row>
    <row r="723" spans="1:10" x14ac:dyDescent="0.45">
      <c r="A723" s="1"/>
      <c r="I723" s="2"/>
      <c r="J723" s="2"/>
    </row>
    <row r="724" spans="1:10" x14ac:dyDescent="0.45">
      <c r="A724" s="1"/>
      <c r="I724" s="2"/>
      <c r="J724" s="2"/>
    </row>
    <row r="725" spans="1:10" x14ac:dyDescent="0.45">
      <c r="A725" s="1"/>
      <c r="I725" s="2"/>
      <c r="J725" s="2"/>
    </row>
    <row r="726" spans="1:10" x14ac:dyDescent="0.45">
      <c r="A726" s="1"/>
      <c r="I726" s="2"/>
      <c r="J726" s="2"/>
    </row>
    <row r="727" spans="1:10" x14ac:dyDescent="0.45">
      <c r="A727" s="1"/>
      <c r="I727" s="2"/>
      <c r="J727" s="2"/>
    </row>
    <row r="728" spans="1:10" x14ac:dyDescent="0.45">
      <c r="A728" s="1"/>
      <c r="I728" s="2"/>
      <c r="J728" s="2"/>
    </row>
    <row r="729" spans="1:10" x14ac:dyDescent="0.45">
      <c r="A729" s="1"/>
      <c r="I729" s="2"/>
      <c r="J729" s="2"/>
    </row>
    <row r="730" spans="1:10" x14ac:dyDescent="0.45">
      <c r="A730" s="1"/>
      <c r="I730" s="2"/>
      <c r="J730" s="2"/>
    </row>
    <row r="731" spans="1:10" x14ac:dyDescent="0.45">
      <c r="A731" s="1"/>
      <c r="I731" s="2"/>
      <c r="J731" s="2"/>
    </row>
    <row r="732" spans="1:10" x14ac:dyDescent="0.45">
      <c r="A732" s="1"/>
      <c r="I732" s="2"/>
      <c r="J732" s="2"/>
    </row>
    <row r="733" spans="1:10" x14ac:dyDescent="0.45">
      <c r="A733" s="1"/>
      <c r="I733" s="2"/>
      <c r="J733" s="2"/>
    </row>
    <row r="734" spans="1:10" x14ac:dyDescent="0.45">
      <c r="A734" s="1"/>
      <c r="I734" s="2"/>
      <c r="J734" s="2"/>
    </row>
    <row r="735" spans="1:10" x14ac:dyDescent="0.45">
      <c r="A735" s="1"/>
      <c r="I735" s="2"/>
      <c r="J735" s="2"/>
    </row>
    <row r="736" spans="1:10" x14ac:dyDescent="0.45">
      <c r="A736" s="1"/>
      <c r="I736" s="2"/>
      <c r="J736" s="2"/>
    </row>
    <row r="737" spans="1:10" x14ac:dyDescent="0.45">
      <c r="A737" s="1"/>
      <c r="I737" s="2"/>
      <c r="J737" s="2"/>
    </row>
    <row r="738" spans="1:10" x14ac:dyDescent="0.45">
      <c r="A738" s="1"/>
      <c r="I738" s="2"/>
      <c r="J738" s="2"/>
    </row>
    <row r="739" spans="1:10" x14ac:dyDescent="0.45">
      <c r="A739" s="1"/>
      <c r="I739" s="2"/>
      <c r="J739" s="2"/>
    </row>
    <row r="740" spans="1:10" x14ac:dyDescent="0.45">
      <c r="A740" s="1"/>
      <c r="I740" s="2"/>
      <c r="J740" s="2"/>
    </row>
    <row r="741" spans="1:10" x14ac:dyDescent="0.45">
      <c r="A741" s="1"/>
      <c r="I741" s="2"/>
      <c r="J741" s="2"/>
    </row>
    <row r="742" spans="1:10" x14ac:dyDescent="0.45">
      <c r="A742" s="1"/>
      <c r="I742" s="2"/>
      <c r="J742" s="2"/>
    </row>
    <row r="743" spans="1:10" x14ac:dyDescent="0.45">
      <c r="A743" s="1"/>
      <c r="I743" s="2"/>
      <c r="J743" s="2"/>
    </row>
    <row r="744" spans="1:10" x14ac:dyDescent="0.45">
      <c r="A744" s="1"/>
      <c r="I744" s="2"/>
      <c r="J744" s="2"/>
    </row>
    <row r="745" spans="1:10" x14ac:dyDescent="0.45">
      <c r="A745" s="1"/>
      <c r="I745" s="2"/>
      <c r="J745" s="2"/>
    </row>
    <row r="746" spans="1:10" x14ac:dyDescent="0.45">
      <c r="A746" s="1"/>
      <c r="I746" s="2"/>
      <c r="J746" s="2"/>
    </row>
    <row r="747" spans="1:10" x14ac:dyDescent="0.45">
      <c r="A747" s="1"/>
      <c r="I747" s="2"/>
      <c r="J747" s="2"/>
    </row>
    <row r="748" spans="1:10" x14ac:dyDescent="0.45">
      <c r="A748" s="1"/>
      <c r="I748" s="2"/>
      <c r="J748" s="2"/>
    </row>
    <row r="749" spans="1:10" x14ac:dyDescent="0.45">
      <c r="A749" s="1"/>
      <c r="I749" s="2"/>
      <c r="J749" s="2"/>
    </row>
    <row r="750" spans="1:10" x14ac:dyDescent="0.45">
      <c r="A750" s="1"/>
      <c r="I750" s="2"/>
      <c r="J750" s="2"/>
    </row>
    <row r="751" spans="1:10" x14ac:dyDescent="0.45">
      <c r="A751" s="1"/>
      <c r="I751" s="2"/>
      <c r="J751" s="2"/>
    </row>
    <row r="752" spans="1:10" x14ac:dyDescent="0.45">
      <c r="A752" s="1"/>
      <c r="I752" s="2"/>
      <c r="J752" s="2"/>
    </row>
    <row r="753" spans="1:10" x14ac:dyDescent="0.45">
      <c r="A753" s="1"/>
      <c r="I753" s="2"/>
      <c r="J753" s="2"/>
    </row>
    <row r="754" spans="1:10" x14ac:dyDescent="0.45">
      <c r="A754" s="1"/>
      <c r="I754" s="2"/>
      <c r="J754" s="2"/>
    </row>
    <row r="755" spans="1:10" x14ac:dyDescent="0.45">
      <c r="A755" s="1"/>
      <c r="I755" s="2"/>
      <c r="J755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5666-D16E-4736-B62D-1FA2E7C5E5E7}">
  <dimension ref="A1:AE32"/>
  <sheetViews>
    <sheetView workbookViewId="0">
      <selection activeCell="A4" sqref="A4"/>
    </sheetView>
  </sheetViews>
  <sheetFormatPr defaultRowHeight="14.25" x14ac:dyDescent="0.45"/>
  <sheetData>
    <row r="1" spans="1:31" x14ac:dyDescent="0.45">
      <c r="B1">
        <f ca="1">AVERAGE(INDIRECT(B$2&amp;"!I:I"))</f>
        <v>3.295623278759633E-2</v>
      </c>
      <c r="C1">
        <f t="shared" ref="C1:AE1" ca="1" si="0">IFERROR(AVERAGE(INDIRECT("'"&amp;C$2&amp;"'"&amp;"!I:I")),"")</f>
        <v>1.9374099373017088E-2</v>
      </c>
      <c r="D1">
        <f t="shared" ca="1" si="0"/>
        <v>1.4948656938562097E-2</v>
      </c>
      <c r="E1">
        <f t="shared" ca="1" si="0"/>
        <v>1.1101647671460647E-2</v>
      </c>
      <c r="F1">
        <f t="shared" ca="1" si="0"/>
        <v>1.7374552255679736E-2</v>
      </c>
      <c r="G1">
        <f t="shared" ca="1" si="0"/>
        <v>1.8459023431701398E-2</v>
      </c>
      <c r="H1">
        <f t="shared" ca="1" si="0"/>
        <v>4.7097394377669157E-3</v>
      </c>
      <c r="I1">
        <f t="shared" ca="1" si="0"/>
        <v>4.2800906571597887E-2</v>
      </c>
      <c r="J1">
        <f t="shared" ca="1" si="0"/>
        <v>9.606809408909853E-3</v>
      </c>
      <c r="K1">
        <f t="shared" ca="1" si="0"/>
        <v>2.8557616956537094E-2</v>
      </c>
      <c r="L1">
        <f t="shared" ca="1" si="0"/>
        <v>5.6924758199980295E-2</v>
      </c>
      <c r="M1">
        <f t="shared" ca="1" si="0"/>
        <v>1.277021722472726E-2</v>
      </c>
      <c r="N1">
        <f t="shared" ca="1" si="0"/>
        <v>1.3298596373399651E-2</v>
      </c>
      <c r="O1">
        <f t="shared" ca="1" si="0"/>
        <v>1.9493663068382176E-2</v>
      </c>
      <c r="P1">
        <f t="shared" ca="1" si="0"/>
        <v>6.8768283800210411E-2</v>
      </c>
      <c r="Q1">
        <f t="shared" ca="1" si="0"/>
        <v>1.4805575463319769E-2</v>
      </c>
      <c r="R1">
        <f t="shared" ca="1" si="0"/>
        <v>2.206499316229427E-3</v>
      </c>
      <c r="S1" t="str">
        <f t="shared" ca="1" si="0"/>
        <v/>
      </c>
      <c r="T1" t="str">
        <f t="shared" ca="1" si="0"/>
        <v/>
      </c>
      <c r="U1" t="str">
        <f t="shared" ca="1" si="0"/>
        <v/>
      </c>
      <c r="V1" t="str">
        <f t="shared" ca="1" si="0"/>
        <v/>
      </c>
      <c r="W1" t="str">
        <f t="shared" ca="1" si="0"/>
        <v/>
      </c>
      <c r="X1" t="str">
        <f t="shared" ca="1" si="0"/>
        <v/>
      </c>
      <c r="Y1" t="str">
        <f t="shared" ca="1" si="0"/>
        <v/>
      </c>
      <c r="Z1" t="str">
        <f t="shared" ca="1" si="0"/>
        <v/>
      </c>
      <c r="AA1" t="str">
        <f t="shared" ca="1" si="0"/>
        <v/>
      </c>
      <c r="AB1" t="str">
        <f t="shared" ca="1" si="0"/>
        <v/>
      </c>
      <c r="AC1" t="str">
        <f t="shared" ca="1" si="0"/>
        <v/>
      </c>
      <c r="AD1" t="str">
        <f t="shared" ca="1" si="0"/>
        <v/>
      </c>
      <c r="AE1" t="str">
        <f t="shared" ca="1" si="0"/>
        <v/>
      </c>
    </row>
    <row r="2" spans="1:31" x14ac:dyDescent="0.45">
      <c r="B2" t="str" cm="1">
        <f t="array" aca="1" ref="B2" ca="1">INDEX($A$3:$A$32,COLUMN()-1)</f>
        <v>AAPL</v>
      </c>
      <c r="C2" t="str" cm="1">
        <f t="array" aca="1" ref="C2" ca="1">INDEX($A$3:$A$32,COLUMN()-1)</f>
        <v>AMT</v>
      </c>
      <c r="D2" t="str" cm="1">
        <f t="array" aca="1" ref="D2" ca="1">INDEX($A$3:$A$32,COLUMN()-1)</f>
        <v>BHP</v>
      </c>
      <c r="E2" t="str" cm="1">
        <f t="array" aca="1" ref="E2" ca="1">INDEX($A$3:$A$32,COLUMN()-1)</f>
        <v>BRK-A</v>
      </c>
      <c r="F2" t="str" cm="1">
        <f t="array" aca="1" ref="F2" ca="1">INDEX($A$3:$A$32,COLUMN()-1)</f>
        <v>EBR</v>
      </c>
      <c r="G2" t="str" cm="1">
        <f t="array" aca="1" ref="G2" ca="1">INDEX($A$3:$A$32,COLUMN()-1)</f>
        <v>HDB</v>
      </c>
      <c r="H2" t="str" cm="1">
        <f t="array" aca="1" ref="H2" ca="1">INDEX($A$3:$A$32,COLUMN()-1)</f>
        <v>HYG</v>
      </c>
      <c r="I2" t="str" cm="1">
        <f t="array" aca="1" ref="I2" ca="1">INDEX($A$3:$A$32,COLUMN()-1)</f>
        <v>ISEE</v>
      </c>
      <c r="J2" t="str" cm="1">
        <f t="array" aca="1" ref="J2" ca="1">INDEX($A$3:$A$32,COLUMN()-1)</f>
        <v>JNJ</v>
      </c>
      <c r="K2" t="str" cm="1">
        <f t="array" aca="1" ref="K2" ca="1">INDEX($A$3:$A$32,COLUMN()-1)</f>
        <v>LVMUY</v>
      </c>
      <c r="L2" t="str" cm="1">
        <f t="array" aca="1" ref="L2" ca="1">INDEX($A$3:$A$32,COLUMN()-1)</f>
        <v>MMAT</v>
      </c>
      <c r="M2" t="str" cm="1">
        <f t="array" aca="1" ref="M2" ca="1">INDEX($A$3:$A$32,COLUMN()-1)</f>
        <v>PG</v>
      </c>
      <c r="N2" t="str" cm="1">
        <f t="array" aca="1" ref="N2" ca="1">INDEX($A$3:$A$32,COLUMN()-1)</f>
        <v>RHHBY</v>
      </c>
      <c r="O2" t="str" cm="1">
        <f t="array" aca="1" ref="O2" ca="1">INDEX($A$3:$A$32,COLUMN()-1)</f>
        <v>TCEHY</v>
      </c>
      <c r="P2" t="str" cm="1">
        <f t="array" aca="1" ref="P2" ca="1">INDEX($A$3:$A$32,COLUMN()-1)</f>
        <v>TSLA</v>
      </c>
      <c r="Q2" t="str" cm="1">
        <f t="array" aca="1" ref="Q2" ca="1">INDEX($A$3:$A$32,COLUMN()-1)</f>
        <v>WMT</v>
      </c>
      <c r="R2" t="str" cm="1">
        <f t="array" aca="1" ref="R2" ca="1">INDEX($A$3:$A$32,COLUMN()-1)</f>
        <v>XOM</v>
      </c>
      <c r="S2" t="str" cm="1">
        <f t="array" aca="1" ref="S2" ca="1">INDEX($A$3:$A$32,COLUMN()-1)</f>
        <v/>
      </c>
      <c r="T2" t="str" cm="1">
        <f t="array" aca="1" ref="T2" ca="1">INDEX($A$3:$A$32,COLUMN()-1)</f>
        <v/>
      </c>
      <c r="U2" t="str" cm="1">
        <f t="array" aca="1" ref="U2" ca="1">INDEX($A$3:$A$32,COLUMN()-1)</f>
        <v/>
      </c>
      <c r="V2" t="str" cm="1">
        <f t="array" aca="1" ref="V2" ca="1">INDEX($A$3:$A$32,COLUMN()-1)</f>
        <v/>
      </c>
      <c r="W2" t="str" cm="1">
        <f t="array" aca="1" ref="W2" ca="1">INDEX($A$3:$A$32,COLUMN()-1)</f>
        <v/>
      </c>
      <c r="X2" t="str" cm="1">
        <f t="array" aca="1" ref="X2" ca="1">INDEX($A$3:$A$32,COLUMN()-1)</f>
        <v/>
      </c>
      <c r="Y2" t="str" cm="1">
        <f t="array" aca="1" ref="Y2" ca="1">INDEX($A$3:$A$32,COLUMN()-1)</f>
        <v/>
      </c>
      <c r="Z2" t="str" cm="1">
        <f t="array" aca="1" ref="Z2" ca="1">INDEX($A$3:$A$32,COLUMN()-1)</f>
        <v/>
      </c>
      <c r="AA2" t="str" cm="1">
        <f t="array" aca="1" ref="AA2" ca="1">INDEX($A$3:$A$32,COLUMN()-1)</f>
        <v/>
      </c>
      <c r="AB2" t="str" cm="1">
        <f t="array" aca="1" ref="AB2" ca="1">INDEX($A$3:$A$32,COLUMN()-1)</f>
        <v/>
      </c>
      <c r="AC2" t="str" cm="1">
        <f t="array" aca="1" ref="AC2" ca="1">INDEX($A$3:$A$32,COLUMN()-1)</f>
        <v/>
      </c>
      <c r="AD2" t="str" cm="1">
        <f t="array" aca="1" ref="AD2" ca="1">INDEX($A$3:$A$32,COLUMN()-1)</f>
        <v/>
      </c>
      <c r="AE2" t="str" cm="1">
        <f t="array" aca="1" ref="AE2" ca="1">INDEX($A$3:$A$32,COLUMN()-1)</f>
        <v/>
      </c>
    </row>
    <row r="3" spans="1:31" x14ac:dyDescent="0.45">
      <c r="A3" t="str">
        <f ca="1">TRIM(LEFT(TRIM(_xlfn.TEXTJOIN(" ",FALSE,'README:^TYX'!$M$1)),FIND(" ",TRIM(_xlfn.TEXTJOIN(" ",FALSE,'README:^TYX'!$M$1)))-1))</f>
        <v>AAPL</v>
      </c>
      <c r="B3">
        <f t="shared" ref="B3:B19" ca="1" si="1">IFERROR(_xlfn.COVARIANCE.S(INDIRECT("'"&amp;$A3&amp;"'"&amp;"!I:I"),INDIRECT("'"&amp;B$2&amp;"'"&amp;"!I:I")),"")</f>
        <v>7.1810353866972963E-3</v>
      </c>
      <c r="C3">
        <f t="shared" ref="C3:R18" ca="1" si="2">IFERROR(_xlfn.COVARIANCE.S(INDIRECT("'"&amp;$A3&amp;"'"&amp;"!I:I"),INDIRECT("'"&amp;C$2&amp;"'"&amp;"!I:I")),"")</f>
        <v>9.0307957315156635E-4</v>
      </c>
      <c r="D3">
        <f t="shared" ca="1" si="2"/>
        <v>2.3880682895474951E-3</v>
      </c>
      <c r="E3">
        <f t="shared" ca="1" si="2"/>
        <v>1.7766250945921861E-3</v>
      </c>
      <c r="F3">
        <f t="shared" ca="1" si="2"/>
        <v>1.3660934264794183E-3</v>
      </c>
      <c r="G3">
        <f t="shared" ca="1" si="2"/>
        <v>7.2428322716353629E-4</v>
      </c>
      <c r="H3">
        <f t="shared" ca="1" si="2"/>
        <v>8.5066678910057636E-4</v>
      </c>
      <c r="I3">
        <f t="shared" ca="1" si="2"/>
        <v>9.5893788357105582E-4</v>
      </c>
      <c r="J3">
        <f t="shared" ca="1" si="2"/>
        <v>1.8655978584263305E-3</v>
      </c>
      <c r="K3">
        <f t="shared" ca="1" si="2"/>
        <v>1.948284361858948E-3</v>
      </c>
      <c r="L3">
        <f t="shared" ca="1" si="2"/>
        <v>-2.4679029361528186E-3</v>
      </c>
      <c r="M3">
        <f t="shared" ca="1" si="2"/>
        <v>1.3353407839843275E-3</v>
      </c>
      <c r="N3">
        <f t="shared" ca="1" si="2"/>
        <v>1.0083165699027749E-3</v>
      </c>
      <c r="O3">
        <f t="shared" ca="1" si="2"/>
        <v>7.3431358691353882E-4</v>
      </c>
      <c r="P3">
        <f t="shared" ca="1" si="2"/>
        <v>8.6132061470967549E-3</v>
      </c>
      <c r="Q3">
        <f t="shared" ca="1" si="2"/>
        <v>1.317228968060346E-3</v>
      </c>
      <c r="R3">
        <f t="shared" ca="1" si="2"/>
        <v>1.7218135471775671E-3</v>
      </c>
      <c r="S3" t="str">
        <f t="shared" ref="S3:AE18" ca="1" si="3">IFERROR(_xlfn.COVARIANCE.S(INDIRECT("'"&amp;$A3&amp;"'"&amp;"!I:I"),INDIRECT("'"&amp;S$2&amp;"'"&amp;"!I:I")),"")</f>
        <v/>
      </c>
      <c r="T3" t="str">
        <f t="shared" ca="1" si="3"/>
        <v/>
      </c>
      <c r="U3" t="str">
        <f t="shared" ca="1" si="3"/>
        <v/>
      </c>
      <c r="V3" t="str">
        <f t="shared" ca="1" si="3"/>
        <v/>
      </c>
      <c r="W3" t="str">
        <f t="shared" ca="1" si="3"/>
        <v/>
      </c>
      <c r="X3" t="str">
        <f t="shared" ca="1" si="3"/>
        <v/>
      </c>
      <c r="Y3" t="str">
        <f t="shared" ca="1" si="3"/>
        <v/>
      </c>
      <c r="Z3" t="str">
        <f t="shared" ca="1" si="3"/>
        <v/>
      </c>
      <c r="AA3" t="str">
        <f t="shared" ca="1" si="3"/>
        <v/>
      </c>
      <c r="AB3" t="str">
        <f t="shared" ca="1" si="3"/>
        <v/>
      </c>
      <c r="AC3" t="str">
        <f t="shared" ca="1" si="3"/>
        <v/>
      </c>
      <c r="AD3" t="str">
        <f t="shared" ca="1" si="3"/>
        <v/>
      </c>
      <c r="AE3" t="str">
        <f t="shared" ca="1" si="3"/>
        <v/>
      </c>
    </row>
    <row r="4" spans="1:31" x14ac:dyDescent="0.45">
      <c r="A4" t="str">
        <f ca="1">IFERROR(TRIM(MID(_xlfn.TEXTJOIN(" ",FALSE,'README:^TYX'!$M$1),FIND(" "&amp;$A3&amp;" ",_xlfn.TEXTJOIN(" ",FALSE,'README:^TYX'!$M$1))+LEN($A3)+2,FIND(" ",_xlfn.TEXTJOIN(" ",FALSE,'README:^TYX'!$M$1),FIND(" "&amp;$A3&amp;" ",_xlfn.TEXTJOIN(" ",FALSE,'README:^TYX'!$M$1))+LEN($A3)+2)-FIND(" "&amp;$A3&amp;" ",_xlfn.TEXTJOIN(" ",FALSE,'README:^TYX'!$M$1))-LEN($A3)-2)),"")</f>
        <v>AMT</v>
      </c>
      <c r="B4">
        <f t="shared" ca="1" si="1"/>
        <v>9.0307957315156635E-4</v>
      </c>
      <c r="C4">
        <f t="shared" ca="1" si="2"/>
        <v>2.5379899680262764E-3</v>
      </c>
      <c r="D4">
        <f t="shared" ca="1" si="2"/>
        <v>2.1779083801297356E-4</v>
      </c>
      <c r="E4">
        <f t="shared" ca="1" si="2"/>
        <v>2.499198636142066E-4</v>
      </c>
      <c r="F4">
        <f t="shared" ca="1" si="2"/>
        <v>2.9387167636406313E-3</v>
      </c>
      <c r="G4">
        <f t="shared" ca="1" si="2"/>
        <v>3.5528095116181362E-4</v>
      </c>
      <c r="H4">
        <f t="shared" ca="1" si="2"/>
        <v>3.4155052995254738E-4</v>
      </c>
      <c r="I4">
        <f t="shared" ca="1" si="2"/>
        <v>-2.2898207541540232E-3</v>
      </c>
      <c r="J4">
        <f t="shared" ca="1" si="2"/>
        <v>8.6577140354874812E-4</v>
      </c>
      <c r="K4">
        <f t="shared" ca="1" si="2"/>
        <v>6.8013399700023988E-5</v>
      </c>
      <c r="L4">
        <f t="shared" ca="1" si="2"/>
        <v>-1.4581323370280953E-4</v>
      </c>
      <c r="M4">
        <f t="shared" ca="1" si="2"/>
        <v>8.8083853881212328E-4</v>
      </c>
      <c r="N4">
        <f t="shared" ca="1" si="2"/>
        <v>6.5361503757038037E-4</v>
      </c>
      <c r="O4">
        <f t="shared" ca="1" si="2"/>
        <v>1.456480838176015E-4</v>
      </c>
      <c r="P4">
        <f t="shared" ca="1" si="2"/>
        <v>-9.0378708458932464E-5</v>
      </c>
      <c r="Q4">
        <f t="shared" ca="1" si="2"/>
        <v>7.7893105029426719E-4</v>
      </c>
      <c r="R4">
        <f t="shared" ca="1" si="2"/>
        <v>2.4340661276170858E-4</v>
      </c>
      <c r="S4" t="str">
        <f t="shared" ca="1" si="3"/>
        <v/>
      </c>
      <c r="T4" t="str">
        <f t="shared" ca="1" si="3"/>
        <v/>
      </c>
      <c r="U4" t="str">
        <f t="shared" ca="1" si="3"/>
        <v/>
      </c>
      <c r="V4" t="str">
        <f t="shared" ca="1" si="3"/>
        <v/>
      </c>
      <c r="W4" t="str">
        <f t="shared" ca="1" si="3"/>
        <v/>
      </c>
      <c r="X4" t="str">
        <f t="shared" ca="1" si="3"/>
        <v/>
      </c>
      <c r="Y4" t="str">
        <f t="shared" ca="1" si="3"/>
        <v/>
      </c>
      <c r="Z4" t="str">
        <f t="shared" ca="1" si="3"/>
        <v/>
      </c>
      <c r="AA4" t="str">
        <f t="shared" ca="1" si="3"/>
        <v/>
      </c>
      <c r="AB4" t="str">
        <f t="shared" ca="1" si="3"/>
        <v/>
      </c>
      <c r="AC4" t="str">
        <f t="shared" ca="1" si="3"/>
        <v/>
      </c>
      <c r="AD4" t="str">
        <f t="shared" ca="1" si="3"/>
        <v/>
      </c>
      <c r="AE4" t="str">
        <f t="shared" ca="1" si="3"/>
        <v/>
      </c>
    </row>
    <row r="5" spans="1:31" x14ac:dyDescent="0.45">
      <c r="A5" t="str">
        <f ca="1">IFERROR(TRIM(MID(_xlfn.TEXTJOIN(" ",FALSE,'README:^TYX'!$M$1),FIND(" "&amp;$A4&amp;" ",_xlfn.TEXTJOIN(" ",FALSE,'README:^TYX'!$M$1))+LEN($A4)+2,FIND(" ",_xlfn.TEXTJOIN(" ",FALSE,'README:^TYX'!$M$1),FIND(" "&amp;$A4&amp;" ",_xlfn.TEXTJOIN(" ",FALSE,'README:^TYX'!$M$1))+LEN($A4)+2)-FIND(" "&amp;$A4&amp;" ",_xlfn.TEXTJOIN(" ",FALSE,'README:^TYX'!$M$1))-LEN($A4)-2)),"")</f>
        <v>BHP</v>
      </c>
      <c r="B5">
        <f t="shared" ca="1" si="1"/>
        <v>2.3880682895474951E-3</v>
      </c>
      <c r="C5">
        <f t="shared" ca="1" si="2"/>
        <v>2.1779083801297356E-4</v>
      </c>
      <c r="D5">
        <f t="shared" ca="1" si="2"/>
        <v>7.3539925725858227E-3</v>
      </c>
      <c r="E5">
        <f t="shared" ca="1" si="2"/>
        <v>1.7054613694561947E-3</v>
      </c>
      <c r="F5">
        <f t="shared" ca="1" si="2"/>
        <v>4.0195661552159829E-3</v>
      </c>
      <c r="G5">
        <f t="shared" ca="1" si="2"/>
        <v>3.1556138555541378E-3</v>
      </c>
      <c r="H5">
        <f t="shared" ca="1" si="2"/>
        <v>8.0581972153670098E-4</v>
      </c>
      <c r="I5">
        <f t="shared" ca="1" si="2"/>
        <v>-2.9655930617223827E-3</v>
      </c>
      <c r="J5">
        <f t="shared" ca="1" si="2"/>
        <v>1.2901401129526511E-3</v>
      </c>
      <c r="K5">
        <f t="shared" ca="1" si="2"/>
        <v>3.2902005968076017E-3</v>
      </c>
      <c r="L5">
        <f t="shared" ca="1" si="2"/>
        <v>4.1292959326932575E-3</v>
      </c>
      <c r="M5">
        <f t="shared" ca="1" si="2"/>
        <v>5.149572552064685E-4</v>
      </c>
      <c r="N5">
        <f t="shared" ca="1" si="2"/>
        <v>9.9596369590344239E-4</v>
      </c>
      <c r="O5">
        <f t="shared" ca="1" si="2"/>
        <v>1.3393562429697219E-3</v>
      </c>
      <c r="P5">
        <f t="shared" ca="1" si="2"/>
        <v>3.9966924294053113E-3</v>
      </c>
      <c r="Q5">
        <f t="shared" ca="1" si="2"/>
        <v>4.2786742907014418E-4</v>
      </c>
      <c r="R5">
        <f t="shared" ca="1" si="2"/>
        <v>3.3215617369790713E-3</v>
      </c>
      <c r="S5" t="str">
        <f t="shared" ca="1" si="3"/>
        <v/>
      </c>
      <c r="T5" t="str">
        <f t="shared" ca="1" si="3"/>
        <v/>
      </c>
      <c r="U5" t="str">
        <f t="shared" ca="1" si="3"/>
        <v/>
      </c>
      <c r="V5" t="str">
        <f t="shared" ca="1" si="3"/>
        <v/>
      </c>
      <c r="W5" t="str">
        <f t="shared" ca="1" si="3"/>
        <v/>
      </c>
      <c r="X5" t="str">
        <f t="shared" ca="1" si="3"/>
        <v/>
      </c>
      <c r="Y5" t="str">
        <f t="shared" ca="1" si="3"/>
        <v/>
      </c>
      <c r="Z5" t="str">
        <f t="shared" ca="1" si="3"/>
        <v/>
      </c>
      <c r="AA5" t="str">
        <f t="shared" ca="1" si="3"/>
        <v/>
      </c>
      <c r="AB5" t="str">
        <f t="shared" ca="1" si="3"/>
        <v/>
      </c>
      <c r="AC5" t="str">
        <f t="shared" ca="1" si="3"/>
        <v/>
      </c>
      <c r="AD5" t="str">
        <f t="shared" ca="1" si="3"/>
        <v/>
      </c>
      <c r="AE5" t="str">
        <f t="shared" ca="1" si="3"/>
        <v/>
      </c>
    </row>
    <row r="6" spans="1:31" x14ac:dyDescent="0.45">
      <c r="A6" t="str">
        <f ca="1">IFERROR(TRIM(MID(_xlfn.TEXTJOIN(" ",FALSE,'README:^TYX'!$M$1),FIND(" "&amp;$A5&amp;" ",_xlfn.TEXTJOIN(" ",FALSE,'README:^TYX'!$M$1))+LEN($A5)+2,FIND(" ",_xlfn.TEXTJOIN(" ",FALSE,'README:^TYX'!$M$1),FIND(" "&amp;$A5&amp;" ",_xlfn.TEXTJOIN(" ",FALSE,'README:^TYX'!$M$1))+LEN($A5)+2)-FIND(" "&amp;$A5&amp;" ",_xlfn.TEXTJOIN(" ",FALSE,'README:^TYX'!$M$1))-LEN($A5)-2)),"")</f>
        <v>BRK-A</v>
      </c>
      <c r="B6">
        <f t="shared" ca="1" si="1"/>
        <v>1.7766250945921861E-3</v>
      </c>
      <c r="C6">
        <f t="shared" ca="1" si="2"/>
        <v>2.499198636142066E-4</v>
      </c>
      <c r="D6">
        <f t="shared" ca="1" si="2"/>
        <v>1.7054613694561947E-3</v>
      </c>
      <c r="E6">
        <f t="shared" ca="1" si="2"/>
        <v>2.4769772299283069E-3</v>
      </c>
      <c r="F6">
        <f t="shared" ca="1" si="2"/>
        <v>2.3531354823606385E-3</v>
      </c>
      <c r="G6">
        <f t="shared" ca="1" si="2"/>
        <v>1.6193977228508782E-3</v>
      </c>
      <c r="H6">
        <f t="shared" ca="1" si="2"/>
        <v>5.9477445709443604E-4</v>
      </c>
      <c r="I6">
        <f t="shared" ca="1" si="2"/>
        <v>1.059638960268688E-3</v>
      </c>
      <c r="J6">
        <f t="shared" ca="1" si="2"/>
        <v>1.4399406130404366E-3</v>
      </c>
      <c r="K6">
        <f t="shared" ca="1" si="2"/>
        <v>1.5214741317384236E-3</v>
      </c>
      <c r="L6">
        <f t="shared" ca="1" si="2"/>
        <v>5.7387165777881633E-4</v>
      </c>
      <c r="M6">
        <f t="shared" ca="1" si="2"/>
        <v>8.6386725044378912E-4</v>
      </c>
      <c r="N6">
        <f t="shared" ca="1" si="2"/>
        <v>6.5477773101722391E-4</v>
      </c>
      <c r="O6">
        <f t="shared" ca="1" si="2"/>
        <v>6.7817250357505817E-4</v>
      </c>
      <c r="P6">
        <f t="shared" ca="1" si="2"/>
        <v>3.2715843136104576E-3</v>
      </c>
      <c r="Q6">
        <f t="shared" ca="1" si="2"/>
        <v>1.1819303614865513E-3</v>
      </c>
      <c r="R6">
        <f t="shared" ca="1" si="2"/>
        <v>1.9717074473105077E-3</v>
      </c>
      <c r="S6" t="str">
        <f t="shared" ca="1" si="3"/>
        <v/>
      </c>
      <c r="T6" t="str">
        <f t="shared" ca="1" si="3"/>
        <v/>
      </c>
      <c r="U6" t="str">
        <f t="shared" ca="1" si="3"/>
        <v/>
      </c>
      <c r="V6" t="str">
        <f t="shared" ca="1" si="3"/>
        <v/>
      </c>
      <c r="W6" t="str">
        <f t="shared" ca="1" si="3"/>
        <v/>
      </c>
      <c r="X6" t="str">
        <f t="shared" ca="1" si="3"/>
        <v/>
      </c>
      <c r="Y6" t="str">
        <f t="shared" ca="1" si="3"/>
        <v/>
      </c>
      <c r="Z6" t="str">
        <f t="shared" ca="1" si="3"/>
        <v/>
      </c>
      <c r="AA6" t="str">
        <f t="shared" ca="1" si="3"/>
        <v/>
      </c>
      <c r="AB6" t="str">
        <f t="shared" ca="1" si="3"/>
        <v/>
      </c>
      <c r="AC6" t="str">
        <f t="shared" ca="1" si="3"/>
        <v/>
      </c>
      <c r="AD6" t="str">
        <f t="shared" ca="1" si="3"/>
        <v/>
      </c>
      <c r="AE6" t="str">
        <f t="shared" ca="1" si="3"/>
        <v/>
      </c>
    </row>
    <row r="7" spans="1:31" x14ac:dyDescent="0.45">
      <c r="A7" t="str">
        <f ca="1">IFERROR(TRIM(MID(_xlfn.TEXTJOIN(" ",FALSE,'README:^TYX'!$M$1),FIND(" "&amp;$A6&amp;" ",_xlfn.TEXTJOIN(" ",FALSE,'README:^TYX'!$M$1))+LEN($A6)+2,FIND(" ",_xlfn.TEXTJOIN(" ",FALSE,'README:^TYX'!$M$1),FIND(" "&amp;$A6&amp;" ",_xlfn.TEXTJOIN(" ",FALSE,'README:^TYX'!$M$1))+LEN($A6)+2)-FIND(" "&amp;$A6&amp;" ",_xlfn.TEXTJOIN(" ",FALSE,'README:^TYX'!$M$1))-LEN($A6)-2)),"")</f>
        <v>EBR</v>
      </c>
      <c r="B7">
        <f t="shared" ca="1" si="1"/>
        <v>1.3660934264794183E-3</v>
      </c>
      <c r="C7">
        <f t="shared" ca="1" si="2"/>
        <v>2.9387167636406313E-3</v>
      </c>
      <c r="D7">
        <f t="shared" ca="1" si="2"/>
        <v>4.0195661552159829E-3</v>
      </c>
      <c r="E7">
        <f t="shared" ca="1" si="2"/>
        <v>2.3531354823606385E-3</v>
      </c>
      <c r="F7">
        <f t="shared" ca="1" si="2"/>
        <v>3.5393793815397409E-2</v>
      </c>
      <c r="G7">
        <f t="shared" ca="1" si="2"/>
        <v>-2.646944848225912E-4</v>
      </c>
      <c r="H7">
        <f t="shared" ca="1" si="2"/>
        <v>1.6066798396349631E-3</v>
      </c>
      <c r="I7">
        <f t="shared" ca="1" si="2"/>
        <v>-2.8109298775840707E-3</v>
      </c>
      <c r="J7">
        <f t="shared" ca="1" si="2"/>
        <v>1.1807182392485059E-3</v>
      </c>
      <c r="K7">
        <f t="shared" ca="1" si="2"/>
        <v>1.3417538567702763E-3</v>
      </c>
      <c r="L7">
        <f t="shared" ca="1" si="2"/>
        <v>-3.0588518650776653E-3</v>
      </c>
      <c r="M7">
        <f t="shared" ca="1" si="2"/>
        <v>1.9238733443649369E-3</v>
      </c>
      <c r="N7">
        <f t="shared" ca="1" si="2"/>
        <v>9.8014950219870106E-4</v>
      </c>
      <c r="O7">
        <f t="shared" ca="1" si="2"/>
        <v>-1.8877229522867047E-3</v>
      </c>
      <c r="P7">
        <f t="shared" ca="1" si="2"/>
        <v>2.381188824452238E-3</v>
      </c>
      <c r="Q7">
        <f t="shared" ca="1" si="2"/>
        <v>6.0072020918506717E-4</v>
      </c>
      <c r="R7">
        <f t="shared" ca="1" si="2"/>
        <v>2.2152471541484172E-3</v>
      </c>
      <c r="S7" t="str">
        <f t="shared" ca="1" si="3"/>
        <v/>
      </c>
      <c r="T7" t="str">
        <f t="shared" ca="1" si="3"/>
        <v/>
      </c>
      <c r="U7" t="str">
        <f t="shared" ca="1" si="3"/>
        <v/>
      </c>
      <c r="V7" t="str">
        <f t="shared" ca="1" si="3"/>
        <v/>
      </c>
      <c r="W7" t="str">
        <f t="shared" ca="1" si="3"/>
        <v/>
      </c>
      <c r="X7" t="str">
        <f t="shared" ca="1" si="3"/>
        <v/>
      </c>
      <c r="Y7" t="str">
        <f t="shared" ca="1" si="3"/>
        <v/>
      </c>
      <c r="Z7" t="str">
        <f t="shared" ca="1" si="3"/>
        <v/>
      </c>
      <c r="AA7" t="str">
        <f t="shared" ca="1" si="3"/>
        <v/>
      </c>
      <c r="AB7" t="str">
        <f t="shared" ca="1" si="3"/>
        <v/>
      </c>
      <c r="AC7" t="str">
        <f t="shared" ca="1" si="3"/>
        <v/>
      </c>
      <c r="AD7" t="str">
        <f t="shared" ca="1" si="3"/>
        <v/>
      </c>
      <c r="AE7" t="str">
        <f t="shared" ca="1" si="3"/>
        <v/>
      </c>
    </row>
    <row r="8" spans="1:31" x14ac:dyDescent="0.45">
      <c r="A8" t="str">
        <f ca="1">IFERROR(TRIM(MID(_xlfn.TEXTJOIN(" ",FALSE,'README:^TYX'!$M$1),FIND(" "&amp;$A7&amp;" ",_xlfn.TEXTJOIN(" ",FALSE,'README:^TYX'!$M$1))+LEN($A7)+2,FIND(" ",_xlfn.TEXTJOIN(" ",FALSE,'README:^TYX'!$M$1),FIND(" "&amp;$A7&amp;" ",_xlfn.TEXTJOIN(" ",FALSE,'README:^TYX'!$M$1))+LEN($A7)+2)-FIND(" "&amp;$A7&amp;" ",_xlfn.TEXTJOIN(" ",FALSE,'README:^TYX'!$M$1))-LEN($A7)-2)),"")</f>
        <v>HDB</v>
      </c>
      <c r="B8">
        <f t="shared" ca="1" si="1"/>
        <v>7.2428322716353629E-4</v>
      </c>
      <c r="C8">
        <f t="shared" ca="1" si="2"/>
        <v>3.5528095116181362E-4</v>
      </c>
      <c r="D8">
        <f t="shared" ca="1" si="2"/>
        <v>3.1556138555541378E-3</v>
      </c>
      <c r="E8">
        <f t="shared" ca="1" si="2"/>
        <v>1.6193977228508782E-3</v>
      </c>
      <c r="F8">
        <f t="shared" ca="1" si="2"/>
        <v>-2.646944848225912E-4</v>
      </c>
      <c r="G8">
        <f t="shared" ca="1" si="2"/>
        <v>6.9187552873815599E-3</v>
      </c>
      <c r="H8">
        <f t="shared" ca="1" si="2"/>
        <v>7.3262438360522741E-4</v>
      </c>
      <c r="I8">
        <f t="shared" ca="1" si="2"/>
        <v>-2.5272118777815281E-3</v>
      </c>
      <c r="J8">
        <f t="shared" ca="1" si="2"/>
        <v>6.5521658415653274E-4</v>
      </c>
      <c r="K8">
        <f t="shared" ca="1" si="2"/>
        <v>1.8840401490299258E-3</v>
      </c>
      <c r="L8">
        <f t="shared" ca="1" si="2"/>
        <v>-1.5760101986813372E-4</v>
      </c>
      <c r="M8">
        <f t="shared" ca="1" si="2"/>
        <v>8.4993326373071878E-4</v>
      </c>
      <c r="N8">
        <f t="shared" ca="1" si="2"/>
        <v>7.8264825626281895E-4</v>
      </c>
      <c r="O8">
        <f t="shared" ca="1" si="2"/>
        <v>2.4055188823329751E-3</v>
      </c>
      <c r="P8">
        <f t="shared" ca="1" si="2"/>
        <v>2.8680700862539644E-3</v>
      </c>
      <c r="Q8">
        <f t="shared" ca="1" si="2"/>
        <v>3.671774461518333E-4</v>
      </c>
      <c r="R8">
        <f t="shared" ca="1" si="2"/>
        <v>2.7441111771887242E-3</v>
      </c>
      <c r="S8" t="str">
        <f t="shared" ca="1" si="3"/>
        <v/>
      </c>
      <c r="T8" t="str">
        <f t="shared" ca="1" si="3"/>
        <v/>
      </c>
      <c r="U8" t="str">
        <f t="shared" ca="1" si="3"/>
        <v/>
      </c>
      <c r="V8" t="str">
        <f t="shared" ca="1" si="3"/>
        <v/>
      </c>
      <c r="W8" t="str">
        <f t="shared" ca="1" si="3"/>
        <v/>
      </c>
      <c r="X8" t="str">
        <f t="shared" ca="1" si="3"/>
        <v/>
      </c>
      <c r="Y8" t="str">
        <f t="shared" ca="1" si="3"/>
        <v/>
      </c>
      <c r="Z8" t="str">
        <f t="shared" ca="1" si="3"/>
        <v/>
      </c>
      <c r="AA8" t="str">
        <f t="shared" ca="1" si="3"/>
        <v/>
      </c>
      <c r="AB8" t="str">
        <f t="shared" ca="1" si="3"/>
        <v/>
      </c>
      <c r="AC8" t="str">
        <f t="shared" ca="1" si="3"/>
        <v/>
      </c>
      <c r="AD8" t="str">
        <f t="shared" ca="1" si="3"/>
        <v/>
      </c>
      <c r="AE8" t="str">
        <f t="shared" ca="1" si="3"/>
        <v/>
      </c>
    </row>
    <row r="9" spans="1:31" x14ac:dyDescent="0.45">
      <c r="A9" t="str">
        <f ca="1">IFERROR(TRIM(MID(_xlfn.TEXTJOIN(" ",FALSE,'README:^TYX'!$M$1),FIND(" "&amp;$A8&amp;" ",_xlfn.TEXTJOIN(" ",FALSE,'README:^TYX'!$M$1))+LEN($A8)+2,FIND(" ",_xlfn.TEXTJOIN(" ",FALSE,'README:^TYX'!$M$1),FIND(" "&amp;$A8&amp;" ",_xlfn.TEXTJOIN(" ",FALSE,'README:^TYX'!$M$1))+LEN($A8)+2)-FIND(" "&amp;$A8&amp;" ",_xlfn.TEXTJOIN(" ",FALSE,'README:^TYX'!$M$1))-LEN($A8)-2)),"")</f>
        <v>HYG</v>
      </c>
      <c r="B9">
        <f t="shared" ca="1" si="1"/>
        <v>8.5066678910057636E-4</v>
      </c>
      <c r="C9">
        <f t="shared" ca="1" si="2"/>
        <v>3.4155052995254738E-4</v>
      </c>
      <c r="D9">
        <f t="shared" ca="1" si="2"/>
        <v>8.0581972153670098E-4</v>
      </c>
      <c r="E9">
        <f t="shared" ca="1" si="2"/>
        <v>5.9477445709443604E-4</v>
      </c>
      <c r="F9">
        <f t="shared" ca="1" si="2"/>
        <v>1.6066798396349631E-3</v>
      </c>
      <c r="G9">
        <f t="shared" ca="1" si="2"/>
        <v>7.3262438360522741E-4</v>
      </c>
      <c r="H9">
        <f t="shared" ca="1" si="2"/>
        <v>4.3074824930644528E-4</v>
      </c>
      <c r="I9">
        <f t="shared" ca="1" si="2"/>
        <v>1.1540152676383474E-4</v>
      </c>
      <c r="J9">
        <f t="shared" ca="1" si="2"/>
        <v>4.7359080414165986E-4</v>
      </c>
      <c r="K9">
        <f t="shared" ca="1" si="2"/>
        <v>6.4765264086059828E-4</v>
      </c>
      <c r="L9">
        <f t="shared" ca="1" si="2"/>
        <v>-1.8744008241722634E-4</v>
      </c>
      <c r="M9">
        <f t="shared" ca="1" si="2"/>
        <v>3.3480020420268125E-4</v>
      </c>
      <c r="N9">
        <f t="shared" ca="1" si="2"/>
        <v>2.9141524473670383E-4</v>
      </c>
      <c r="O9">
        <f t="shared" ca="1" si="2"/>
        <v>4.0068181985481707E-4</v>
      </c>
      <c r="P9">
        <f t="shared" ca="1" si="2"/>
        <v>1.3254571720259191E-3</v>
      </c>
      <c r="Q9">
        <f t="shared" ca="1" si="2"/>
        <v>2.5681231920069765E-4</v>
      </c>
      <c r="R9">
        <f t="shared" ca="1" si="2"/>
        <v>1.0381642287732534E-3</v>
      </c>
      <c r="S9" t="str">
        <f t="shared" ca="1" si="3"/>
        <v/>
      </c>
      <c r="T9" t="str">
        <f t="shared" ca="1" si="3"/>
        <v/>
      </c>
      <c r="U9" t="str">
        <f t="shared" ca="1" si="3"/>
        <v/>
      </c>
      <c r="V9" t="str">
        <f t="shared" ca="1" si="3"/>
        <v/>
      </c>
      <c r="W9" t="str">
        <f t="shared" ca="1" si="3"/>
        <v/>
      </c>
      <c r="X9" t="str">
        <f t="shared" ca="1" si="3"/>
        <v/>
      </c>
      <c r="Y9" t="str">
        <f t="shared" ca="1" si="3"/>
        <v/>
      </c>
      <c r="Z9" t="str">
        <f t="shared" ca="1" si="3"/>
        <v/>
      </c>
      <c r="AA9" t="str">
        <f t="shared" ca="1" si="3"/>
        <v/>
      </c>
      <c r="AB9" t="str">
        <f t="shared" ca="1" si="3"/>
        <v/>
      </c>
      <c r="AC9" t="str">
        <f t="shared" ca="1" si="3"/>
        <v/>
      </c>
      <c r="AD9" t="str">
        <f t="shared" ca="1" si="3"/>
        <v/>
      </c>
      <c r="AE9" t="str">
        <f t="shared" ca="1" si="3"/>
        <v/>
      </c>
    </row>
    <row r="10" spans="1:31" x14ac:dyDescent="0.45">
      <c r="A10" t="str">
        <f ca="1">IFERROR(TRIM(MID(_xlfn.TEXTJOIN(" ",FALSE,'README:^TYX'!$M$1),FIND(" "&amp;$A9&amp;" ",_xlfn.TEXTJOIN(" ",FALSE,'README:^TYX'!$M$1))+LEN($A9)+2,FIND(" ",_xlfn.TEXTJOIN(" ",FALSE,'README:^TYX'!$M$1),FIND(" "&amp;$A9&amp;" ",_xlfn.TEXTJOIN(" ",FALSE,'README:^TYX'!$M$1))+LEN($A9)+2)-FIND(" "&amp;$A9&amp;" ",_xlfn.TEXTJOIN(" ",FALSE,'README:^TYX'!$M$1))-LEN($A9)-2)),"")</f>
        <v>ISEE</v>
      </c>
      <c r="B10">
        <f t="shared" ca="1" si="1"/>
        <v>9.5893788357105582E-4</v>
      </c>
      <c r="C10">
        <f t="shared" ca="1" si="2"/>
        <v>-2.2898207541540232E-3</v>
      </c>
      <c r="D10">
        <f t="shared" ca="1" si="2"/>
        <v>-2.9655930617223827E-3</v>
      </c>
      <c r="E10">
        <f t="shared" ca="1" si="2"/>
        <v>1.059638960268688E-3</v>
      </c>
      <c r="F10">
        <f t="shared" ca="1" si="2"/>
        <v>-2.8109298775840707E-3</v>
      </c>
      <c r="G10">
        <f t="shared" ca="1" si="2"/>
        <v>-2.5272118777815281E-3</v>
      </c>
      <c r="H10">
        <f t="shared" ca="1" si="2"/>
        <v>1.1540152676383474E-4</v>
      </c>
      <c r="I10">
        <f t="shared" ca="1" si="2"/>
        <v>0.14482095450383439</v>
      </c>
      <c r="J10">
        <f t="shared" ca="1" si="2"/>
        <v>8.7950439891953979E-4</v>
      </c>
      <c r="K10">
        <f t="shared" ca="1" si="2"/>
        <v>-2.0199326856664042E-3</v>
      </c>
      <c r="L10">
        <f t="shared" ca="1" si="2"/>
        <v>-6.6834469221339074E-3</v>
      </c>
      <c r="M10">
        <f t="shared" ca="1" si="2"/>
        <v>-1.194743594745097E-3</v>
      </c>
      <c r="N10">
        <f t="shared" ca="1" si="2"/>
        <v>-2.2023881414051099E-4</v>
      </c>
      <c r="O10">
        <f t="shared" ca="1" si="2"/>
        <v>-6.3233488463368035E-4</v>
      </c>
      <c r="P10">
        <f t="shared" ca="1" si="2"/>
        <v>8.3050291893225076E-3</v>
      </c>
      <c r="Q10">
        <f t="shared" ca="1" si="2"/>
        <v>-8.2592902907973492E-4</v>
      </c>
      <c r="R10">
        <f t="shared" ca="1" si="2"/>
        <v>-9.6071963976652401E-4</v>
      </c>
      <c r="S10" t="str">
        <f t="shared" ca="1" si="3"/>
        <v/>
      </c>
      <c r="T10" t="str">
        <f t="shared" ca="1" si="3"/>
        <v/>
      </c>
      <c r="U10" t="str">
        <f t="shared" ca="1" si="3"/>
        <v/>
      </c>
      <c r="V10" t="str">
        <f t="shared" ca="1" si="3"/>
        <v/>
      </c>
      <c r="W10" t="str">
        <f t="shared" ca="1" si="3"/>
        <v/>
      </c>
      <c r="X10" t="str">
        <f t="shared" ca="1" si="3"/>
        <v/>
      </c>
      <c r="Y10" t="str">
        <f t="shared" ca="1" si="3"/>
        <v/>
      </c>
      <c r="Z10" t="str">
        <f t="shared" ca="1" si="3"/>
        <v/>
      </c>
      <c r="AA10" t="str">
        <f t="shared" ca="1" si="3"/>
        <v/>
      </c>
      <c r="AB10" t="str">
        <f t="shared" ca="1" si="3"/>
        <v/>
      </c>
      <c r="AC10" t="str">
        <f t="shared" ca="1" si="3"/>
        <v/>
      </c>
      <c r="AD10" t="str">
        <f t="shared" ca="1" si="3"/>
        <v/>
      </c>
      <c r="AE10" t="str">
        <f t="shared" ca="1" si="3"/>
        <v/>
      </c>
    </row>
    <row r="11" spans="1:31" x14ac:dyDescent="0.45">
      <c r="A11" t="str">
        <f ca="1">IFERROR(TRIM(MID(_xlfn.TEXTJOIN(" ",FALSE,'README:^TYX'!$M$1),FIND(" "&amp;$A10&amp;" ",_xlfn.TEXTJOIN(" ",FALSE,'README:^TYX'!$M$1))+LEN($A10)+2,FIND(" ",_xlfn.TEXTJOIN(" ",FALSE,'README:^TYX'!$M$1),FIND(" "&amp;$A10&amp;" ",_xlfn.TEXTJOIN(" ",FALSE,'README:^TYX'!$M$1))+LEN($A10)+2)-FIND(" "&amp;$A10&amp;" ",_xlfn.TEXTJOIN(" ",FALSE,'README:^TYX'!$M$1))-LEN($A10)-2)),"")</f>
        <v>JNJ</v>
      </c>
      <c r="B11">
        <f t="shared" ca="1" si="1"/>
        <v>1.8655978584263305E-3</v>
      </c>
      <c r="C11">
        <f t="shared" ca="1" si="2"/>
        <v>8.6577140354874812E-4</v>
      </c>
      <c r="D11">
        <f t="shared" ca="1" si="2"/>
        <v>1.2901401129526511E-3</v>
      </c>
      <c r="E11">
        <f t="shared" ca="1" si="2"/>
        <v>1.4399406130404366E-3</v>
      </c>
      <c r="F11">
        <f t="shared" ca="1" si="2"/>
        <v>1.1807182392485059E-3</v>
      </c>
      <c r="G11">
        <f t="shared" ca="1" si="2"/>
        <v>6.5521658415653274E-4</v>
      </c>
      <c r="H11">
        <f t="shared" ca="1" si="2"/>
        <v>4.7359080414165986E-4</v>
      </c>
      <c r="I11">
        <f t="shared" ca="1" si="2"/>
        <v>8.7950439891953979E-4</v>
      </c>
      <c r="J11">
        <f t="shared" ca="1" si="2"/>
        <v>2.3752907397166386E-3</v>
      </c>
      <c r="K11">
        <f t="shared" ca="1" si="2"/>
        <v>8.4261608761283119E-4</v>
      </c>
      <c r="L11">
        <f t="shared" ca="1" si="2"/>
        <v>7.866201435365491E-4</v>
      </c>
      <c r="M11">
        <f t="shared" ca="1" si="2"/>
        <v>9.0144142800366658E-4</v>
      </c>
      <c r="N11">
        <f t="shared" ca="1" si="2"/>
        <v>1.2284010527313656E-3</v>
      </c>
      <c r="O11">
        <f t="shared" ca="1" si="2"/>
        <v>2.3668582536114595E-4</v>
      </c>
      <c r="P11">
        <f t="shared" ca="1" si="2"/>
        <v>3.3666380553108617E-3</v>
      </c>
      <c r="Q11">
        <f t="shared" ca="1" si="2"/>
        <v>1.198829875435228E-3</v>
      </c>
      <c r="R11">
        <f t="shared" ca="1" si="2"/>
        <v>1.8390450923119772E-3</v>
      </c>
      <c r="S11" t="str">
        <f t="shared" ca="1" si="3"/>
        <v/>
      </c>
      <c r="T11" t="str">
        <f t="shared" ca="1" si="3"/>
        <v/>
      </c>
      <c r="U11" t="str">
        <f t="shared" ca="1" si="3"/>
        <v/>
      </c>
      <c r="V11" t="str">
        <f t="shared" ca="1" si="3"/>
        <v/>
      </c>
      <c r="W11" t="str">
        <f t="shared" ca="1" si="3"/>
        <v/>
      </c>
      <c r="X11" t="str">
        <f t="shared" ca="1" si="3"/>
        <v/>
      </c>
      <c r="Y11" t="str">
        <f t="shared" ca="1" si="3"/>
        <v/>
      </c>
      <c r="Z11" t="str">
        <f t="shared" ca="1" si="3"/>
        <v/>
      </c>
      <c r="AA11" t="str">
        <f t="shared" ca="1" si="3"/>
        <v/>
      </c>
      <c r="AB11" t="str">
        <f t="shared" ca="1" si="3"/>
        <v/>
      </c>
      <c r="AC11" t="str">
        <f t="shared" ca="1" si="3"/>
        <v/>
      </c>
      <c r="AD11" t="str">
        <f t="shared" ca="1" si="3"/>
        <v/>
      </c>
      <c r="AE11" t="str">
        <f t="shared" ca="1" si="3"/>
        <v/>
      </c>
    </row>
    <row r="12" spans="1:31" x14ac:dyDescent="0.45">
      <c r="A12" t="str">
        <f ca="1">IFERROR(TRIM(MID(_xlfn.TEXTJOIN(" ",FALSE,'README:^TYX'!$M$1),FIND(" "&amp;$A11&amp;" ",_xlfn.TEXTJOIN(" ",FALSE,'README:^TYX'!$M$1))+LEN($A11)+2,FIND(" ",_xlfn.TEXTJOIN(" ",FALSE,'README:^TYX'!$M$1),FIND(" "&amp;$A11&amp;" ",_xlfn.TEXTJOIN(" ",FALSE,'README:^TYX'!$M$1))+LEN($A11)+2)-FIND(" "&amp;$A11&amp;" ",_xlfn.TEXTJOIN(" ",FALSE,'README:^TYX'!$M$1))-LEN($A11)-2)),"")</f>
        <v>LVMUY</v>
      </c>
      <c r="B12">
        <f t="shared" ca="1" si="1"/>
        <v>1.948284361858948E-3</v>
      </c>
      <c r="C12">
        <f t="shared" ca="1" si="2"/>
        <v>6.8013399700023988E-5</v>
      </c>
      <c r="D12">
        <f t="shared" ca="1" si="2"/>
        <v>3.2902005968076017E-3</v>
      </c>
      <c r="E12">
        <f t="shared" ca="1" si="2"/>
        <v>1.5214741317384236E-3</v>
      </c>
      <c r="F12">
        <f t="shared" ca="1" si="2"/>
        <v>1.3417538567702763E-3</v>
      </c>
      <c r="G12">
        <f t="shared" ca="1" si="2"/>
        <v>1.8840401490299258E-3</v>
      </c>
      <c r="H12">
        <f t="shared" ca="1" si="2"/>
        <v>6.4765264086059828E-4</v>
      </c>
      <c r="I12">
        <f t="shared" ca="1" si="2"/>
        <v>-2.0199326856664042E-3</v>
      </c>
      <c r="J12">
        <f t="shared" ca="1" si="2"/>
        <v>8.4261608761283119E-4</v>
      </c>
      <c r="K12">
        <f t="shared" ca="1" si="2"/>
        <v>4.2377574192237781E-3</v>
      </c>
      <c r="L12">
        <f t="shared" ca="1" si="2"/>
        <v>1.6206636366140955E-3</v>
      </c>
      <c r="M12">
        <f t="shared" ca="1" si="2"/>
        <v>-1.4545425237433461E-4</v>
      </c>
      <c r="N12">
        <f t="shared" ca="1" si="2"/>
        <v>6.4331732665616004E-4</v>
      </c>
      <c r="O12">
        <f t="shared" ca="1" si="2"/>
        <v>7.6531185805519099E-4</v>
      </c>
      <c r="P12">
        <f t="shared" ca="1" si="2"/>
        <v>2.3447679241896204E-3</v>
      </c>
      <c r="Q12">
        <f t="shared" ca="1" si="2"/>
        <v>6.9398597629261776E-4</v>
      </c>
      <c r="R12">
        <f t="shared" ca="1" si="2"/>
        <v>2.6405974518794078E-3</v>
      </c>
      <c r="S12" t="str">
        <f t="shared" ca="1" si="3"/>
        <v/>
      </c>
      <c r="T12" t="str">
        <f t="shared" ca="1" si="3"/>
        <v/>
      </c>
      <c r="U12" t="str">
        <f t="shared" ca="1" si="3"/>
        <v/>
      </c>
      <c r="V12" t="str">
        <f t="shared" ca="1" si="3"/>
        <v/>
      </c>
      <c r="W12" t="str">
        <f t="shared" ca="1" si="3"/>
        <v/>
      </c>
      <c r="X12" t="str">
        <f t="shared" ca="1" si="3"/>
        <v/>
      </c>
      <c r="Y12" t="str">
        <f t="shared" ca="1" si="3"/>
        <v/>
      </c>
      <c r="Z12" t="str">
        <f t="shared" ca="1" si="3"/>
        <v/>
      </c>
      <c r="AA12" t="str">
        <f t="shared" ca="1" si="3"/>
        <v/>
      </c>
      <c r="AB12" t="str">
        <f t="shared" ca="1" si="3"/>
        <v/>
      </c>
      <c r="AC12" t="str">
        <f t="shared" ca="1" si="3"/>
        <v/>
      </c>
      <c r="AD12" t="str">
        <f t="shared" ca="1" si="3"/>
        <v/>
      </c>
      <c r="AE12" t="str">
        <f t="shared" ca="1" si="3"/>
        <v/>
      </c>
    </row>
    <row r="13" spans="1:31" x14ac:dyDescent="0.45">
      <c r="A13" t="str">
        <f ca="1">IFERROR(TRIM(MID(_xlfn.TEXTJOIN(" ",FALSE,'README:^TYX'!$M$1),FIND(" "&amp;$A12&amp;" ",_xlfn.TEXTJOIN(" ",FALSE,'README:^TYX'!$M$1))+LEN($A12)+2,FIND(" ",_xlfn.TEXTJOIN(" ",FALSE,'README:^TYX'!$M$1),FIND(" "&amp;$A12&amp;" ",_xlfn.TEXTJOIN(" ",FALSE,'README:^TYX'!$M$1))+LEN($A12)+2)-FIND(" "&amp;$A12&amp;" ",_xlfn.TEXTJOIN(" ",FALSE,'README:^TYX'!$M$1))-LEN($A12)-2)),"")</f>
        <v>MMAT</v>
      </c>
      <c r="B13">
        <f t="shared" ca="1" si="1"/>
        <v>-2.4679029361528186E-3</v>
      </c>
      <c r="C13">
        <f t="shared" ca="1" si="2"/>
        <v>-1.4581323370280953E-4</v>
      </c>
      <c r="D13">
        <f t="shared" ca="1" si="2"/>
        <v>4.1292959326932575E-3</v>
      </c>
      <c r="E13">
        <f t="shared" ca="1" si="2"/>
        <v>5.7387165777881633E-4</v>
      </c>
      <c r="F13">
        <f t="shared" ca="1" si="2"/>
        <v>-3.0588518650776653E-3</v>
      </c>
      <c r="G13">
        <f t="shared" ca="1" si="2"/>
        <v>-1.5760101986813372E-4</v>
      </c>
      <c r="H13">
        <f t="shared" ca="1" si="2"/>
        <v>-1.8744008241722634E-4</v>
      </c>
      <c r="I13">
        <f t="shared" ca="1" si="2"/>
        <v>-6.6834469221339074E-3</v>
      </c>
      <c r="J13">
        <f t="shared" ca="1" si="2"/>
        <v>7.866201435365491E-4</v>
      </c>
      <c r="K13">
        <f t="shared" ca="1" si="2"/>
        <v>1.6206636366140955E-3</v>
      </c>
      <c r="L13">
        <f t="shared" ca="1" si="2"/>
        <v>9.9169347344791409E-2</v>
      </c>
      <c r="M13">
        <f t="shared" ca="1" si="2"/>
        <v>-5.1714327134541182E-4</v>
      </c>
      <c r="N13">
        <f t="shared" ca="1" si="2"/>
        <v>-2.4068576878136776E-3</v>
      </c>
      <c r="O13">
        <f t="shared" ca="1" si="2"/>
        <v>-2.2917129852151885E-3</v>
      </c>
      <c r="P13">
        <f t="shared" ca="1" si="2"/>
        <v>-1.1387888334908008E-2</v>
      </c>
      <c r="Q13">
        <f t="shared" ca="1" si="2"/>
        <v>-3.0468417131058762E-3</v>
      </c>
      <c r="R13">
        <f t="shared" ca="1" si="2"/>
        <v>8.6944081356141959E-3</v>
      </c>
      <c r="S13" t="str">
        <f t="shared" ca="1" si="3"/>
        <v/>
      </c>
      <c r="T13" t="str">
        <f t="shared" ca="1" si="3"/>
        <v/>
      </c>
      <c r="U13" t="str">
        <f t="shared" ca="1" si="3"/>
        <v/>
      </c>
      <c r="V13" t="str">
        <f t="shared" ca="1" si="3"/>
        <v/>
      </c>
      <c r="W13" t="str">
        <f t="shared" ca="1" si="3"/>
        <v/>
      </c>
      <c r="X13" t="str">
        <f t="shared" ca="1" si="3"/>
        <v/>
      </c>
      <c r="Y13" t="str">
        <f t="shared" ca="1" si="3"/>
        <v/>
      </c>
      <c r="Z13" t="str">
        <f t="shared" ca="1" si="3"/>
        <v/>
      </c>
      <c r="AA13" t="str">
        <f t="shared" ca="1" si="3"/>
        <v/>
      </c>
      <c r="AB13" t="str">
        <f t="shared" ca="1" si="3"/>
        <v/>
      </c>
      <c r="AC13" t="str">
        <f t="shared" ca="1" si="3"/>
        <v/>
      </c>
      <c r="AD13" t="str">
        <f t="shared" ca="1" si="3"/>
        <v/>
      </c>
      <c r="AE13" t="str">
        <f t="shared" ca="1" si="3"/>
        <v/>
      </c>
    </row>
    <row r="14" spans="1:31" x14ac:dyDescent="0.45">
      <c r="A14" t="str">
        <f ca="1">IFERROR(TRIM(MID(_xlfn.TEXTJOIN(" ",FALSE,'README:^TYX'!$M$1),FIND(" "&amp;$A13&amp;" ",_xlfn.TEXTJOIN(" ",FALSE,'README:^TYX'!$M$1))+LEN($A13)+2,FIND(" ",_xlfn.TEXTJOIN(" ",FALSE,'README:^TYX'!$M$1),FIND(" "&amp;$A13&amp;" ",_xlfn.TEXTJOIN(" ",FALSE,'README:^TYX'!$M$1))+LEN($A13)+2)-FIND(" "&amp;$A13&amp;" ",_xlfn.TEXTJOIN(" ",FALSE,'README:^TYX'!$M$1))-LEN($A13)-2)),"")</f>
        <v>PG</v>
      </c>
      <c r="B14">
        <f t="shared" ca="1" si="1"/>
        <v>1.3353407839843275E-3</v>
      </c>
      <c r="C14">
        <f t="shared" ca="1" si="2"/>
        <v>8.8083853881212328E-4</v>
      </c>
      <c r="D14">
        <f t="shared" ca="1" si="2"/>
        <v>5.149572552064685E-4</v>
      </c>
      <c r="E14">
        <f t="shared" ca="1" si="2"/>
        <v>8.6386725044378912E-4</v>
      </c>
      <c r="F14">
        <f t="shared" ca="1" si="2"/>
        <v>1.9238733443649369E-3</v>
      </c>
      <c r="G14">
        <f t="shared" ca="1" si="2"/>
        <v>8.4993326373071878E-4</v>
      </c>
      <c r="H14">
        <f t="shared" ca="1" si="2"/>
        <v>3.3480020420268125E-4</v>
      </c>
      <c r="I14">
        <f t="shared" ca="1" si="2"/>
        <v>-1.194743594745097E-3</v>
      </c>
      <c r="J14">
        <f t="shared" ca="1" si="2"/>
        <v>9.0144142800366658E-4</v>
      </c>
      <c r="K14">
        <f t="shared" ca="1" si="2"/>
        <v>-1.4545425237433461E-4</v>
      </c>
      <c r="L14">
        <f t="shared" ca="1" si="2"/>
        <v>-5.1714327134541182E-4</v>
      </c>
      <c r="M14">
        <f t="shared" ca="1" si="2"/>
        <v>1.9035874167023363E-3</v>
      </c>
      <c r="N14">
        <f t="shared" ca="1" si="2"/>
        <v>8.4704492553426536E-4</v>
      </c>
      <c r="O14">
        <f t="shared" ca="1" si="2"/>
        <v>-1.6477158911908821E-5</v>
      </c>
      <c r="P14">
        <f t="shared" ca="1" si="2"/>
        <v>1.8768331066990002E-3</v>
      </c>
      <c r="Q14">
        <f t="shared" ca="1" si="2"/>
        <v>9.0769529535448742E-4</v>
      </c>
      <c r="R14">
        <f t="shared" ca="1" si="2"/>
        <v>5.3395989553857741E-4</v>
      </c>
      <c r="S14" t="str">
        <f t="shared" ca="1" si="3"/>
        <v/>
      </c>
      <c r="T14" t="str">
        <f t="shared" ca="1" si="3"/>
        <v/>
      </c>
      <c r="U14" t="str">
        <f t="shared" ca="1" si="3"/>
        <v/>
      </c>
      <c r="V14" t="str">
        <f t="shared" ca="1" si="3"/>
        <v/>
      </c>
      <c r="W14" t="str">
        <f t="shared" ca="1" si="3"/>
        <v/>
      </c>
      <c r="X14" t="str">
        <f t="shared" ca="1" si="3"/>
        <v/>
      </c>
      <c r="Y14" t="str">
        <f t="shared" ca="1" si="3"/>
        <v/>
      </c>
      <c r="Z14" t="str">
        <f t="shared" ca="1" si="3"/>
        <v/>
      </c>
      <c r="AA14" t="str">
        <f t="shared" ca="1" si="3"/>
        <v/>
      </c>
      <c r="AB14" t="str">
        <f t="shared" ca="1" si="3"/>
        <v/>
      </c>
      <c r="AC14" t="str">
        <f t="shared" ca="1" si="3"/>
        <v/>
      </c>
      <c r="AD14" t="str">
        <f t="shared" ca="1" si="3"/>
        <v/>
      </c>
      <c r="AE14" t="str">
        <f t="shared" ca="1" si="3"/>
        <v/>
      </c>
    </row>
    <row r="15" spans="1:31" x14ac:dyDescent="0.45">
      <c r="A15" t="str">
        <f ca="1">IFERROR(TRIM(MID(_xlfn.TEXTJOIN(" ",FALSE,'README:^TYX'!$M$1),FIND(" "&amp;$A14&amp;" ",_xlfn.TEXTJOIN(" ",FALSE,'README:^TYX'!$M$1))+LEN($A14)+2,FIND(" ",_xlfn.TEXTJOIN(" ",FALSE,'README:^TYX'!$M$1),FIND(" "&amp;$A14&amp;" ",_xlfn.TEXTJOIN(" ",FALSE,'README:^TYX'!$M$1))+LEN($A14)+2)-FIND(" "&amp;$A14&amp;" ",_xlfn.TEXTJOIN(" ",FALSE,'README:^TYX'!$M$1))-LEN($A14)-2)),"")</f>
        <v>RHHBY</v>
      </c>
      <c r="B15">
        <f t="shared" ca="1" si="1"/>
        <v>1.0083165699027749E-3</v>
      </c>
      <c r="C15">
        <f t="shared" ca="1" si="2"/>
        <v>6.5361503757038037E-4</v>
      </c>
      <c r="D15">
        <f t="shared" ca="1" si="2"/>
        <v>9.9596369590344239E-4</v>
      </c>
      <c r="E15">
        <f t="shared" ca="1" si="2"/>
        <v>6.5477773101722391E-4</v>
      </c>
      <c r="F15">
        <f t="shared" ca="1" si="2"/>
        <v>9.8014950219870106E-4</v>
      </c>
      <c r="G15">
        <f t="shared" ca="1" si="2"/>
        <v>7.8264825626281895E-4</v>
      </c>
      <c r="H15">
        <f t="shared" ca="1" si="2"/>
        <v>2.9141524473670383E-4</v>
      </c>
      <c r="I15">
        <f t="shared" ca="1" si="2"/>
        <v>-2.2023881414051099E-4</v>
      </c>
      <c r="J15">
        <f t="shared" ca="1" si="2"/>
        <v>1.2284010527313656E-3</v>
      </c>
      <c r="K15">
        <f t="shared" ca="1" si="2"/>
        <v>6.4331732665616004E-4</v>
      </c>
      <c r="L15">
        <f t="shared" ca="1" si="2"/>
        <v>-2.4068576878136776E-3</v>
      </c>
      <c r="M15">
        <f t="shared" ca="1" si="2"/>
        <v>8.4704492553426536E-4</v>
      </c>
      <c r="N15">
        <f t="shared" ca="1" si="2"/>
        <v>2.2370603700734753E-3</v>
      </c>
      <c r="O15">
        <f t="shared" ca="1" si="2"/>
        <v>3.7264111970384861E-4</v>
      </c>
      <c r="P15">
        <f t="shared" ca="1" si="2"/>
        <v>2.1951283071932289E-3</v>
      </c>
      <c r="Q15">
        <f t="shared" ca="1" si="2"/>
        <v>8.5270906549790029E-4</v>
      </c>
      <c r="R15">
        <f t="shared" ca="1" si="2"/>
        <v>8.4577694672498499E-4</v>
      </c>
      <c r="S15" t="str">
        <f t="shared" ca="1" si="3"/>
        <v/>
      </c>
      <c r="T15" t="str">
        <f t="shared" ca="1" si="3"/>
        <v/>
      </c>
      <c r="U15" t="str">
        <f t="shared" ca="1" si="3"/>
        <v/>
      </c>
      <c r="V15" t="str">
        <f t="shared" ca="1" si="3"/>
        <v/>
      </c>
      <c r="W15" t="str">
        <f t="shared" ca="1" si="3"/>
        <v/>
      </c>
      <c r="X15" t="str">
        <f t="shared" ca="1" si="3"/>
        <v/>
      </c>
      <c r="Y15" t="str">
        <f t="shared" ca="1" si="3"/>
        <v/>
      </c>
      <c r="Z15" t="str">
        <f t="shared" ca="1" si="3"/>
        <v/>
      </c>
      <c r="AA15" t="str">
        <f t="shared" ca="1" si="3"/>
        <v/>
      </c>
      <c r="AB15" t="str">
        <f t="shared" ca="1" si="3"/>
        <v/>
      </c>
      <c r="AC15" t="str">
        <f t="shared" ca="1" si="3"/>
        <v/>
      </c>
      <c r="AD15" t="str">
        <f t="shared" ca="1" si="3"/>
        <v/>
      </c>
      <c r="AE15" t="str">
        <f t="shared" ca="1" si="3"/>
        <v/>
      </c>
    </row>
    <row r="16" spans="1:31" x14ac:dyDescent="0.45">
      <c r="A16" t="str">
        <f ca="1">IFERROR(TRIM(MID(_xlfn.TEXTJOIN(" ",FALSE,'README:^TYX'!$M$1),FIND(" "&amp;$A15&amp;" ",_xlfn.TEXTJOIN(" ",FALSE,'README:^TYX'!$M$1))+LEN($A15)+2,FIND(" ",_xlfn.TEXTJOIN(" ",FALSE,'README:^TYX'!$M$1),FIND(" "&amp;$A15&amp;" ",_xlfn.TEXTJOIN(" ",FALSE,'README:^TYX'!$M$1))+LEN($A15)+2)-FIND(" "&amp;$A15&amp;" ",_xlfn.TEXTJOIN(" ",FALSE,'README:^TYX'!$M$1))-LEN($A15)-2)),"")</f>
        <v>TCEHY</v>
      </c>
      <c r="B16">
        <f t="shared" ca="1" si="1"/>
        <v>7.3431358691353882E-4</v>
      </c>
      <c r="C16">
        <f t="shared" ca="1" si="2"/>
        <v>1.456480838176015E-4</v>
      </c>
      <c r="D16">
        <f t="shared" ca="1" si="2"/>
        <v>1.3393562429697219E-3</v>
      </c>
      <c r="E16">
        <f t="shared" ca="1" si="2"/>
        <v>6.7817250357505817E-4</v>
      </c>
      <c r="F16">
        <f t="shared" ca="1" si="2"/>
        <v>-1.8877229522867047E-3</v>
      </c>
      <c r="G16">
        <f t="shared" ca="1" si="2"/>
        <v>2.4055188823329751E-3</v>
      </c>
      <c r="H16">
        <f t="shared" ca="1" si="2"/>
        <v>4.0068181985481707E-4</v>
      </c>
      <c r="I16">
        <f t="shared" ca="1" si="2"/>
        <v>-6.3233488463368035E-4</v>
      </c>
      <c r="J16">
        <f t="shared" ca="1" si="2"/>
        <v>2.3668582536114595E-4</v>
      </c>
      <c r="K16">
        <f t="shared" ca="1" si="2"/>
        <v>7.6531185805519099E-4</v>
      </c>
      <c r="L16">
        <f t="shared" ca="1" si="2"/>
        <v>-2.2917129852151885E-3</v>
      </c>
      <c r="M16">
        <f t="shared" ca="1" si="2"/>
        <v>-1.6477158911908821E-5</v>
      </c>
      <c r="N16">
        <f t="shared" ca="1" si="2"/>
        <v>3.7264111970384861E-4</v>
      </c>
      <c r="O16">
        <f t="shared" ca="1" si="2"/>
        <v>7.1735282492892769E-3</v>
      </c>
      <c r="P16">
        <f t="shared" ca="1" si="2"/>
        <v>2.0285815737200274E-3</v>
      </c>
      <c r="Q16">
        <f t="shared" ca="1" si="2"/>
        <v>3.1505248020889919E-4</v>
      </c>
      <c r="R16">
        <f t="shared" ca="1" si="2"/>
        <v>1.4352363100262749E-3</v>
      </c>
      <c r="S16" t="str">
        <f t="shared" ca="1" si="3"/>
        <v/>
      </c>
      <c r="T16" t="str">
        <f t="shared" ca="1" si="3"/>
        <v/>
      </c>
      <c r="U16" t="str">
        <f t="shared" ca="1" si="3"/>
        <v/>
      </c>
      <c r="V16" t="str">
        <f t="shared" ca="1" si="3"/>
        <v/>
      </c>
      <c r="W16" t="str">
        <f t="shared" ca="1" si="3"/>
        <v/>
      </c>
      <c r="X16" t="str">
        <f t="shared" ca="1" si="3"/>
        <v/>
      </c>
      <c r="Y16" t="str">
        <f t="shared" ca="1" si="3"/>
        <v/>
      </c>
      <c r="Z16" t="str">
        <f t="shared" ca="1" si="3"/>
        <v/>
      </c>
      <c r="AA16" t="str">
        <f t="shared" ca="1" si="3"/>
        <v/>
      </c>
      <c r="AB16" t="str">
        <f t="shared" ca="1" si="3"/>
        <v/>
      </c>
      <c r="AC16" t="str">
        <f t="shared" ca="1" si="3"/>
        <v/>
      </c>
      <c r="AD16" t="str">
        <f t="shared" ca="1" si="3"/>
        <v/>
      </c>
      <c r="AE16" t="str">
        <f t="shared" ca="1" si="3"/>
        <v/>
      </c>
    </row>
    <row r="17" spans="1:31" x14ac:dyDescent="0.45">
      <c r="A17" t="str">
        <f ca="1">IFERROR(TRIM(MID(_xlfn.TEXTJOIN(" ",FALSE,'README:^TYX'!$M$1),FIND(" "&amp;$A16&amp;" ",_xlfn.TEXTJOIN(" ",FALSE,'README:^TYX'!$M$1))+LEN($A16)+2,FIND(" ",_xlfn.TEXTJOIN(" ",FALSE,'README:^TYX'!$M$1),FIND(" "&amp;$A16&amp;" ",_xlfn.TEXTJOIN(" ",FALSE,'README:^TYX'!$M$1))+LEN($A16)+2)-FIND(" "&amp;$A16&amp;" ",_xlfn.TEXTJOIN(" ",FALSE,'README:^TYX'!$M$1))-LEN($A16)-2)),"")</f>
        <v>TSLA</v>
      </c>
      <c r="B17">
        <f t="shared" ca="1" si="1"/>
        <v>8.6132061470967549E-3</v>
      </c>
      <c r="C17">
        <f t="shared" ca="1" si="2"/>
        <v>-9.0378708458932464E-5</v>
      </c>
      <c r="D17">
        <f t="shared" ca="1" si="2"/>
        <v>3.9966924294053113E-3</v>
      </c>
      <c r="E17">
        <f t="shared" ca="1" si="2"/>
        <v>3.2715843136104576E-3</v>
      </c>
      <c r="F17">
        <f t="shared" ca="1" si="2"/>
        <v>2.381188824452238E-3</v>
      </c>
      <c r="G17">
        <f t="shared" ca="1" si="2"/>
        <v>2.8680700862539644E-3</v>
      </c>
      <c r="H17">
        <f t="shared" ca="1" si="2"/>
        <v>1.3254571720259191E-3</v>
      </c>
      <c r="I17">
        <f t="shared" ca="1" si="2"/>
        <v>8.3050291893225076E-3</v>
      </c>
      <c r="J17">
        <f t="shared" ca="1" si="2"/>
        <v>3.3666380553108617E-3</v>
      </c>
      <c r="K17">
        <f t="shared" ca="1" si="2"/>
        <v>2.3447679241896204E-3</v>
      </c>
      <c r="L17">
        <f t="shared" ca="1" si="2"/>
        <v>-1.1387888334908008E-2</v>
      </c>
      <c r="M17">
        <f t="shared" ca="1" si="2"/>
        <v>1.8768331066990002E-3</v>
      </c>
      <c r="N17">
        <f t="shared" ca="1" si="2"/>
        <v>2.1951283071932289E-3</v>
      </c>
      <c r="O17">
        <f t="shared" ca="1" si="2"/>
        <v>2.0285815737200274E-3</v>
      </c>
      <c r="P17">
        <f t="shared" ca="1" si="2"/>
        <v>3.647493626607802E-2</v>
      </c>
      <c r="Q17">
        <f t="shared" ca="1" si="2"/>
        <v>1.7285732250548968E-3</v>
      </c>
      <c r="R17">
        <f t="shared" ca="1" si="2"/>
        <v>3.1150945665211704E-3</v>
      </c>
      <c r="S17" t="str">
        <f t="shared" ca="1" si="3"/>
        <v/>
      </c>
      <c r="T17" t="str">
        <f t="shared" ca="1" si="3"/>
        <v/>
      </c>
      <c r="U17" t="str">
        <f t="shared" ca="1" si="3"/>
        <v/>
      </c>
      <c r="V17" t="str">
        <f t="shared" ca="1" si="3"/>
        <v/>
      </c>
      <c r="W17" t="str">
        <f t="shared" ca="1" si="3"/>
        <v/>
      </c>
      <c r="X17" t="str">
        <f t="shared" ca="1" si="3"/>
        <v/>
      </c>
      <c r="Y17" t="str">
        <f t="shared" ca="1" si="3"/>
        <v/>
      </c>
      <c r="Z17" t="str">
        <f t="shared" ca="1" si="3"/>
        <v/>
      </c>
      <c r="AA17" t="str">
        <f t="shared" ca="1" si="3"/>
        <v/>
      </c>
      <c r="AB17" t="str">
        <f t="shared" ca="1" si="3"/>
        <v/>
      </c>
      <c r="AC17" t="str">
        <f t="shared" ca="1" si="3"/>
        <v/>
      </c>
      <c r="AD17" t="str">
        <f t="shared" ca="1" si="3"/>
        <v/>
      </c>
      <c r="AE17" t="str">
        <f t="shared" ca="1" si="3"/>
        <v/>
      </c>
    </row>
    <row r="18" spans="1:31" x14ac:dyDescent="0.45">
      <c r="A18" t="str">
        <f ca="1">IFERROR(TRIM(MID(_xlfn.TEXTJOIN(" ",FALSE,'README:^TYX'!$M$1),FIND(" "&amp;$A17&amp;" ",_xlfn.TEXTJOIN(" ",FALSE,'README:^TYX'!$M$1))+LEN($A17)+2,FIND(" ",_xlfn.TEXTJOIN(" ",FALSE,'README:^TYX'!$M$1),FIND(" "&amp;$A17&amp;" ",_xlfn.TEXTJOIN(" ",FALSE,'README:^TYX'!$M$1))+LEN($A17)+2)-FIND(" "&amp;$A17&amp;" ",_xlfn.TEXTJOIN(" ",FALSE,'README:^TYX'!$M$1))-LEN($A17)-2)),"")</f>
        <v>WMT</v>
      </c>
      <c r="B18">
        <f t="shared" ca="1" si="1"/>
        <v>1.317228968060346E-3</v>
      </c>
      <c r="C18">
        <f t="shared" ca="1" si="2"/>
        <v>7.7893105029426719E-4</v>
      </c>
      <c r="D18">
        <f t="shared" ca="1" si="2"/>
        <v>4.2786742907014418E-4</v>
      </c>
      <c r="E18">
        <f t="shared" ca="1" si="2"/>
        <v>1.1819303614865513E-3</v>
      </c>
      <c r="F18">
        <f t="shared" ca="1" si="2"/>
        <v>6.0072020918506717E-4</v>
      </c>
      <c r="G18">
        <f t="shared" ca="1" si="2"/>
        <v>3.671774461518333E-4</v>
      </c>
      <c r="H18">
        <f t="shared" ca="1" si="2"/>
        <v>2.5681231920069765E-4</v>
      </c>
      <c r="I18">
        <f t="shared" ca="1" si="2"/>
        <v>-8.2592902907973492E-4</v>
      </c>
      <c r="J18">
        <f t="shared" ca="1" si="2"/>
        <v>1.198829875435228E-3</v>
      </c>
      <c r="K18">
        <f t="shared" ca="1" si="2"/>
        <v>6.9398597629261776E-4</v>
      </c>
      <c r="L18">
        <f t="shared" ca="1" si="2"/>
        <v>-3.0468417131058762E-3</v>
      </c>
      <c r="M18">
        <f t="shared" ca="1" si="2"/>
        <v>9.0769529535448742E-4</v>
      </c>
      <c r="N18">
        <f t="shared" ca="1" si="2"/>
        <v>8.5270906549790029E-4</v>
      </c>
      <c r="O18">
        <f t="shared" ca="1" si="2"/>
        <v>3.1505248020889919E-4</v>
      </c>
      <c r="P18">
        <f t="shared" ca="1" si="2"/>
        <v>1.7285732250548968E-3</v>
      </c>
      <c r="Q18">
        <f t="shared" ca="1" si="2"/>
        <v>2.6696139261071306E-3</v>
      </c>
      <c r="R18">
        <f t="shared" ref="R18:AE32" ca="1" si="4">IFERROR(_xlfn.COVARIANCE.S(INDIRECT("'"&amp;$A18&amp;"'"&amp;"!I:I"),INDIRECT("'"&amp;R$2&amp;"'"&amp;"!I:I")),"")</f>
        <v>5.2653046204254495E-4</v>
      </c>
      <c r="S18" t="str">
        <f t="shared" ca="1" si="3"/>
        <v/>
      </c>
      <c r="T18" t="str">
        <f t="shared" ca="1" si="3"/>
        <v/>
      </c>
      <c r="U18" t="str">
        <f t="shared" ca="1" si="3"/>
        <v/>
      </c>
      <c r="V18" t="str">
        <f t="shared" ca="1" si="3"/>
        <v/>
      </c>
      <c r="W18" t="str">
        <f t="shared" ca="1" si="3"/>
        <v/>
      </c>
      <c r="X18" t="str">
        <f t="shared" ca="1" si="3"/>
        <v/>
      </c>
      <c r="Y18" t="str">
        <f t="shared" ca="1" si="3"/>
        <v/>
      </c>
      <c r="Z18" t="str">
        <f t="shared" ca="1" si="3"/>
        <v/>
      </c>
      <c r="AA18" t="str">
        <f t="shared" ca="1" si="3"/>
        <v/>
      </c>
      <c r="AB18" t="str">
        <f t="shared" ca="1" si="3"/>
        <v/>
      </c>
      <c r="AC18" t="str">
        <f t="shared" ca="1" si="3"/>
        <v/>
      </c>
      <c r="AD18" t="str">
        <f t="shared" ca="1" si="3"/>
        <v/>
      </c>
      <c r="AE18" t="str">
        <f t="shared" ca="1" si="3"/>
        <v/>
      </c>
    </row>
    <row r="19" spans="1:31" x14ac:dyDescent="0.45">
      <c r="A19" t="str">
        <f ca="1">IFERROR(TRIM(MID(_xlfn.TEXTJOIN(" ",FALSE,'README:^TYX'!$M$1),FIND(" "&amp;$A18&amp;" ",_xlfn.TEXTJOIN(" ",FALSE,'README:^TYX'!$M$1))+LEN($A18)+2,FIND(" ",_xlfn.TEXTJOIN(" ",FALSE,'README:^TYX'!$M$1),FIND(" "&amp;$A18&amp;" ",_xlfn.TEXTJOIN(" ",FALSE,'README:^TYX'!$M$1))+LEN($A18)+2)-FIND(" "&amp;$A18&amp;" ",_xlfn.TEXTJOIN(" ",FALSE,'README:^TYX'!$M$1))-LEN($A18)-2)),"")</f>
        <v>XOM</v>
      </c>
      <c r="B19">
        <f t="shared" ca="1" si="1"/>
        <v>1.7218135471775671E-3</v>
      </c>
      <c r="C19">
        <f t="shared" ref="C19:Q19" ca="1" si="5">IFERROR(_xlfn.COVARIANCE.S(INDIRECT("'"&amp;$A19&amp;"'"&amp;"!I:I"),INDIRECT("'"&amp;C$2&amp;"'"&amp;"!I:I")),"")</f>
        <v>2.4340661276170858E-4</v>
      </c>
      <c r="D19">
        <f t="shared" ca="1" si="5"/>
        <v>3.3215617369790713E-3</v>
      </c>
      <c r="E19">
        <f t="shared" ca="1" si="5"/>
        <v>1.9717074473105077E-3</v>
      </c>
      <c r="F19">
        <f t="shared" ca="1" si="5"/>
        <v>2.2152471541484172E-3</v>
      </c>
      <c r="G19">
        <f t="shared" ca="1" si="5"/>
        <v>2.7441111771887242E-3</v>
      </c>
      <c r="H19">
        <f t="shared" ca="1" si="5"/>
        <v>1.0381642287732534E-3</v>
      </c>
      <c r="I19">
        <f t="shared" ca="1" si="5"/>
        <v>-9.6071963976652401E-4</v>
      </c>
      <c r="J19">
        <f t="shared" ca="1" si="5"/>
        <v>1.8390450923119772E-3</v>
      </c>
      <c r="K19">
        <f t="shared" ca="1" si="5"/>
        <v>2.6405974518794078E-3</v>
      </c>
      <c r="L19">
        <f t="shared" ca="1" si="5"/>
        <v>8.6944081356141959E-3</v>
      </c>
      <c r="M19">
        <f t="shared" ca="1" si="5"/>
        <v>5.3395989553857741E-4</v>
      </c>
      <c r="N19">
        <f t="shared" ca="1" si="5"/>
        <v>8.4577694672498499E-4</v>
      </c>
      <c r="O19">
        <f t="shared" ca="1" si="5"/>
        <v>1.4352363100262749E-3</v>
      </c>
      <c r="P19">
        <f t="shared" ca="1" si="5"/>
        <v>3.1150945665211704E-3</v>
      </c>
      <c r="Q19">
        <f t="shared" ca="1" si="5"/>
        <v>5.2653046204254495E-4</v>
      </c>
      <c r="R19">
        <f t="shared" ca="1" si="4"/>
        <v>7.318998383952292E-3</v>
      </c>
      <c r="S19" t="str">
        <f t="shared" ca="1" si="4"/>
        <v/>
      </c>
      <c r="T19" t="str">
        <f t="shared" ca="1" si="4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  <c r="AC19" t="str">
        <f t="shared" ca="1" si="4"/>
        <v/>
      </c>
      <c r="AD19" t="str">
        <f t="shared" ca="1" si="4"/>
        <v/>
      </c>
      <c r="AE19" t="str">
        <f t="shared" ca="1" si="4"/>
        <v/>
      </c>
    </row>
    <row r="20" spans="1:31" x14ac:dyDescent="0.45">
      <c r="A20" t="str">
        <f ca="1">IFERROR(TRIM(MID(_xlfn.TEXTJOIN(" ",FALSE,'README:^TYX'!$M$1),FIND(" "&amp;$A19&amp;" ",_xlfn.TEXTJOIN(" ",FALSE,'README:^TYX'!$M$1))+LEN($A19)+2,FIND(" ",_xlfn.TEXTJOIN(" ",FALSE,'README:^TYX'!$M$1),FIND(" "&amp;$A19&amp;" ",_xlfn.TEXTJOIN(" ",FALSE,'README:^TYX'!$M$1))+LEN($A19)+2)-FIND(" "&amp;$A19&amp;" ",_xlfn.TEXTJOIN(" ",FALSE,'README:^TYX'!$M$1))-LEN($A19)-2)),"")</f>
        <v/>
      </c>
      <c r="B20" t="str">
        <f t="shared" ref="B20:Q32" ca="1" si="6">IFERROR(_xlfn.COVARIANCE.S(INDIRECT("'"&amp;$A20&amp;"'"&amp;"!I:I"),INDIRECT("'"&amp;B$2&amp;"'"&amp;"!I:I")),"")</f>
        <v/>
      </c>
      <c r="C20" t="str">
        <f t="shared" ca="1" si="6"/>
        <v/>
      </c>
      <c r="D20" t="str">
        <f t="shared" ca="1" si="6"/>
        <v/>
      </c>
      <c r="E20" t="str">
        <f t="shared" ca="1" si="6"/>
        <v/>
      </c>
      <c r="F20" t="str">
        <f t="shared" ca="1" si="6"/>
        <v/>
      </c>
      <c r="G20" t="str">
        <f t="shared" ca="1" si="6"/>
        <v/>
      </c>
      <c r="H20" t="str">
        <f t="shared" ca="1" si="6"/>
        <v/>
      </c>
      <c r="I20" t="str">
        <f t="shared" ca="1" si="6"/>
        <v/>
      </c>
      <c r="J20" t="str">
        <f t="shared" ca="1" si="6"/>
        <v/>
      </c>
      <c r="K20" t="str">
        <f t="shared" ca="1" si="6"/>
        <v/>
      </c>
      <c r="L20" t="str">
        <f t="shared" ca="1" si="6"/>
        <v/>
      </c>
      <c r="M20" t="str">
        <f t="shared" ca="1" si="6"/>
        <v/>
      </c>
      <c r="N20" t="str">
        <f t="shared" ca="1" si="6"/>
        <v/>
      </c>
      <c r="O20" t="str">
        <f t="shared" ca="1" si="6"/>
        <v/>
      </c>
      <c r="P20" t="str">
        <f t="shared" ca="1" si="6"/>
        <v/>
      </c>
      <c r="Q20" t="str">
        <f t="shared" ca="1" si="6"/>
        <v/>
      </c>
      <c r="R20" t="str">
        <f t="shared" ca="1" si="4"/>
        <v/>
      </c>
      <c r="S20" t="str">
        <f t="shared" ca="1" si="4"/>
        <v/>
      </c>
      <c r="T20" t="str">
        <f t="shared" ca="1" si="4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  <c r="AC20" t="str">
        <f t="shared" ca="1" si="4"/>
        <v/>
      </c>
      <c r="AD20" t="str">
        <f t="shared" ca="1" si="4"/>
        <v/>
      </c>
      <c r="AE20" t="str">
        <f t="shared" ca="1" si="4"/>
        <v/>
      </c>
    </row>
    <row r="21" spans="1:31" x14ac:dyDescent="0.45">
      <c r="A21" t="str">
        <f ca="1">IFERROR(TRIM(MID(_xlfn.TEXTJOIN(" ",FALSE,'README:^TYX'!$M$1),FIND(" "&amp;$A20&amp;" ",_xlfn.TEXTJOIN(" ",FALSE,'README:^TYX'!$M$1))+LEN($A20)+2,FIND(" ",_xlfn.TEXTJOIN(" ",FALSE,'README:^TYX'!$M$1),FIND(" "&amp;$A20&amp;" ",_xlfn.TEXTJOIN(" ",FALSE,'README:^TYX'!$M$1))+LEN($A20)+2)-FIND(" "&amp;$A20&amp;" ",_xlfn.TEXTJOIN(" ",FALSE,'README:^TYX'!$M$1))-LEN($A20)-2)),"")</f>
        <v/>
      </c>
      <c r="B21" t="str">
        <f t="shared" ca="1" si="6"/>
        <v/>
      </c>
      <c r="C21" t="str">
        <f t="shared" ca="1" si="6"/>
        <v/>
      </c>
      <c r="D21" t="str">
        <f t="shared" ca="1" si="6"/>
        <v/>
      </c>
      <c r="E21" t="str">
        <f t="shared" ca="1" si="6"/>
        <v/>
      </c>
      <c r="F21" t="str">
        <f t="shared" ca="1" si="6"/>
        <v/>
      </c>
      <c r="G21" t="str">
        <f t="shared" ca="1" si="6"/>
        <v/>
      </c>
      <c r="H21" t="str">
        <f t="shared" ca="1" si="6"/>
        <v/>
      </c>
      <c r="I21" t="str">
        <f t="shared" ca="1" si="6"/>
        <v/>
      </c>
      <c r="J21" t="str">
        <f t="shared" ca="1" si="6"/>
        <v/>
      </c>
      <c r="K21" t="str">
        <f t="shared" ca="1" si="6"/>
        <v/>
      </c>
      <c r="L21" t="str">
        <f t="shared" ca="1" si="6"/>
        <v/>
      </c>
      <c r="M21" t="str">
        <f t="shared" ca="1" si="6"/>
        <v/>
      </c>
      <c r="N21" t="str">
        <f t="shared" ca="1" si="6"/>
        <v/>
      </c>
      <c r="O21" t="str">
        <f t="shared" ca="1" si="6"/>
        <v/>
      </c>
      <c r="P21" t="str">
        <f t="shared" ca="1" si="6"/>
        <v/>
      </c>
      <c r="Q21" t="str">
        <f t="shared" ca="1" si="6"/>
        <v/>
      </c>
      <c r="R21" t="str">
        <f t="shared" ca="1" si="4"/>
        <v/>
      </c>
      <c r="S21" t="str">
        <f t="shared" ca="1" si="4"/>
        <v/>
      </c>
      <c r="T21" t="str">
        <f t="shared" ca="1" si="4"/>
        <v/>
      </c>
      <c r="U21" t="str">
        <f t="shared" ca="1" si="4"/>
        <v/>
      </c>
      <c r="V21" t="str">
        <f t="shared" ca="1" si="4"/>
        <v/>
      </c>
      <c r="W21" t="str">
        <f t="shared" ca="1" si="4"/>
        <v/>
      </c>
      <c r="X21" t="str">
        <f t="shared" ca="1" si="4"/>
        <v/>
      </c>
      <c r="Y21" t="str">
        <f t="shared" ca="1" si="4"/>
        <v/>
      </c>
      <c r="Z21" t="str">
        <f t="shared" ca="1" si="4"/>
        <v/>
      </c>
      <c r="AA21" t="str">
        <f t="shared" ca="1" si="4"/>
        <v/>
      </c>
      <c r="AB21" t="str">
        <f t="shared" ca="1" si="4"/>
        <v/>
      </c>
      <c r="AC21" t="str">
        <f t="shared" ca="1" si="4"/>
        <v/>
      </c>
      <c r="AD21" t="str">
        <f t="shared" ca="1" si="4"/>
        <v/>
      </c>
      <c r="AE21" t="str">
        <f t="shared" ca="1" si="4"/>
        <v/>
      </c>
    </row>
    <row r="22" spans="1:31" x14ac:dyDescent="0.45">
      <c r="A22" t="str">
        <f ca="1">IFERROR(TRIM(MID(_xlfn.TEXTJOIN(" ",FALSE,'README:^TYX'!$M$1),FIND(" "&amp;$A21&amp;" ",_xlfn.TEXTJOIN(" ",FALSE,'README:^TYX'!$M$1))+LEN($A21)+2,FIND(" ",_xlfn.TEXTJOIN(" ",FALSE,'README:^TYX'!$M$1),FIND(" "&amp;$A21&amp;" ",_xlfn.TEXTJOIN(" ",FALSE,'README:^TYX'!$M$1))+LEN($A21)+2)-FIND(" "&amp;$A21&amp;" ",_xlfn.TEXTJOIN(" ",FALSE,'README:^TYX'!$M$1))-LEN($A21)-2)),"")</f>
        <v/>
      </c>
      <c r="B22" t="str">
        <f t="shared" ca="1" si="6"/>
        <v/>
      </c>
      <c r="C22" t="str">
        <f t="shared" ca="1" si="6"/>
        <v/>
      </c>
      <c r="D22" t="str">
        <f t="shared" ca="1" si="6"/>
        <v/>
      </c>
      <c r="E22" t="str">
        <f t="shared" ca="1" si="6"/>
        <v/>
      </c>
      <c r="F22" t="str">
        <f t="shared" ca="1" si="6"/>
        <v/>
      </c>
      <c r="G22" t="str">
        <f t="shared" ca="1" si="6"/>
        <v/>
      </c>
      <c r="H22" t="str">
        <f t="shared" ca="1" si="6"/>
        <v/>
      </c>
      <c r="I22" t="str">
        <f t="shared" ca="1" si="6"/>
        <v/>
      </c>
      <c r="J22" t="str">
        <f t="shared" ca="1" si="6"/>
        <v/>
      </c>
      <c r="K22" t="str">
        <f t="shared" ca="1" si="6"/>
        <v/>
      </c>
      <c r="L22" t="str">
        <f t="shared" ca="1" si="6"/>
        <v/>
      </c>
      <c r="M22" t="str">
        <f t="shared" ca="1" si="6"/>
        <v/>
      </c>
      <c r="N22" t="str">
        <f t="shared" ca="1" si="6"/>
        <v/>
      </c>
      <c r="O22" t="str">
        <f t="shared" ca="1" si="6"/>
        <v/>
      </c>
      <c r="P22" t="str">
        <f t="shared" ca="1" si="6"/>
        <v/>
      </c>
      <c r="Q22" t="str">
        <f t="shared" ca="1" si="6"/>
        <v/>
      </c>
      <c r="R22" t="str">
        <f t="shared" ca="1" si="4"/>
        <v/>
      </c>
      <c r="S22" t="str">
        <f t="shared" ca="1" si="4"/>
        <v/>
      </c>
      <c r="T22" t="str">
        <f t="shared" ca="1" si="4"/>
        <v/>
      </c>
      <c r="U22" t="str">
        <f t="shared" ca="1" si="4"/>
        <v/>
      </c>
      <c r="V22" t="str">
        <f t="shared" ca="1" si="4"/>
        <v/>
      </c>
      <c r="W22" t="str">
        <f t="shared" ca="1" si="4"/>
        <v/>
      </c>
      <c r="X22" t="str">
        <f t="shared" ca="1" si="4"/>
        <v/>
      </c>
      <c r="Y22" t="str">
        <f t="shared" ca="1" si="4"/>
        <v/>
      </c>
      <c r="Z22" t="str">
        <f t="shared" ca="1" si="4"/>
        <v/>
      </c>
      <c r="AA22" t="str">
        <f t="shared" ca="1" si="4"/>
        <v/>
      </c>
      <c r="AB22" t="str">
        <f t="shared" ca="1" si="4"/>
        <v/>
      </c>
      <c r="AC22" t="str">
        <f t="shared" ca="1" si="4"/>
        <v/>
      </c>
      <c r="AD22" t="str">
        <f t="shared" ca="1" si="4"/>
        <v/>
      </c>
      <c r="AE22" t="str">
        <f t="shared" ca="1" si="4"/>
        <v/>
      </c>
    </row>
    <row r="23" spans="1:31" x14ac:dyDescent="0.45">
      <c r="A23" t="str">
        <f ca="1">IFERROR(TRIM(MID(_xlfn.TEXTJOIN(" ",FALSE,'README:^TYX'!$M$1),FIND(" "&amp;$A22&amp;" ",_xlfn.TEXTJOIN(" ",FALSE,'README:^TYX'!$M$1))+LEN($A22)+2,FIND(" ",_xlfn.TEXTJOIN(" ",FALSE,'README:^TYX'!$M$1),FIND(" "&amp;$A22&amp;" ",_xlfn.TEXTJOIN(" ",FALSE,'README:^TYX'!$M$1))+LEN($A22)+2)-FIND(" "&amp;$A22&amp;" ",_xlfn.TEXTJOIN(" ",FALSE,'README:^TYX'!$M$1))-LEN($A22)-2)),"")</f>
        <v/>
      </c>
      <c r="B23" t="str">
        <f t="shared" ca="1" si="6"/>
        <v/>
      </c>
      <c r="C23" t="str">
        <f t="shared" ca="1" si="6"/>
        <v/>
      </c>
      <c r="D23" t="str">
        <f t="shared" ca="1" si="6"/>
        <v/>
      </c>
      <c r="E23" t="str">
        <f t="shared" ca="1" si="6"/>
        <v/>
      </c>
      <c r="F23" t="str">
        <f t="shared" ca="1" si="6"/>
        <v/>
      </c>
      <c r="G23" t="str">
        <f t="shared" ca="1" si="6"/>
        <v/>
      </c>
      <c r="H23" t="str">
        <f t="shared" ca="1" si="6"/>
        <v/>
      </c>
      <c r="I23" t="str">
        <f t="shared" ca="1" si="6"/>
        <v/>
      </c>
      <c r="J23" t="str">
        <f t="shared" ca="1" si="6"/>
        <v/>
      </c>
      <c r="K23" t="str">
        <f t="shared" ca="1" si="6"/>
        <v/>
      </c>
      <c r="L23" t="str">
        <f t="shared" ca="1" si="6"/>
        <v/>
      </c>
      <c r="M23" t="str">
        <f t="shared" ca="1" si="6"/>
        <v/>
      </c>
      <c r="N23" t="str">
        <f t="shared" ca="1" si="6"/>
        <v/>
      </c>
      <c r="O23" t="str">
        <f t="shared" ca="1" si="6"/>
        <v/>
      </c>
      <c r="P23" t="str">
        <f t="shared" ca="1" si="6"/>
        <v/>
      </c>
      <c r="Q23" t="str">
        <f t="shared" ca="1" si="6"/>
        <v/>
      </c>
      <c r="R23" t="str">
        <f t="shared" ca="1" si="4"/>
        <v/>
      </c>
      <c r="S23" t="str">
        <f t="shared" ca="1" si="4"/>
        <v/>
      </c>
      <c r="T23" t="str">
        <f t="shared" ca="1" si="4"/>
        <v/>
      </c>
      <c r="U23" t="str">
        <f t="shared" ca="1" si="4"/>
        <v/>
      </c>
      <c r="V23" t="str">
        <f t="shared" ca="1" si="4"/>
        <v/>
      </c>
      <c r="W23" t="str">
        <f t="shared" ca="1" si="4"/>
        <v/>
      </c>
      <c r="X23" t="str">
        <f t="shared" ca="1" si="4"/>
        <v/>
      </c>
      <c r="Y23" t="str">
        <f t="shared" ca="1" si="4"/>
        <v/>
      </c>
      <c r="Z23" t="str">
        <f t="shared" ca="1" si="4"/>
        <v/>
      </c>
      <c r="AA23" t="str">
        <f t="shared" ca="1" si="4"/>
        <v/>
      </c>
      <c r="AB23" t="str">
        <f t="shared" ca="1" si="4"/>
        <v/>
      </c>
      <c r="AC23" t="str">
        <f t="shared" ca="1" si="4"/>
        <v/>
      </c>
      <c r="AD23" t="str">
        <f t="shared" ca="1" si="4"/>
        <v/>
      </c>
      <c r="AE23" t="str">
        <f t="shared" ca="1" si="4"/>
        <v/>
      </c>
    </row>
    <row r="24" spans="1:31" x14ac:dyDescent="0.45">
      <c r="A24" t="str">
        <f ca="1">IFERROR(TRIM(MID(_xlfn.TEXTJOIN(" ",FALSE,'README:^TYX'!$M$1),FIND(" "&amp;$A23&amp;" ",_xlfn.TEXTJOIN(" ",FALSE,'README:^TYX'!$M$1))+LEN($A23)+2,FIND(" ",_xlfn.TEXTJOIN(" ",FALSE,'README:^TYX'!$M$1),FIND(" "&amp;$A23&amp;" ",_xlfn.TEXTJOIN(" ",FALSE,'README:^TYX'!$M$1))+LEN($A23)+2)-FIND(" "&amp;$A23&amp;" ",_xlfn.TEXTJOIN(" ",FALSE,'README:^TYX'!$M$1))-LEN($A23)-2)),"")</f>
        <v/>
      </c>
      <c r="B24" t="str">
        <f t="shared" ca="1" si="6"/>
        <v/>
      </c>
      <c r="C24" t="str">
        <f t="shared" ca="1" si="6"/>
        <v/>
      </c>
      <c r="D24" t="str">
        <f t="shared" ca="1" si="6"/>
        <v/>
      </c>
      <c r="E24" t="str">
        <f t="shared" ca="1" si="6"/>
        <v/>
      </c>
      <c r="F24" t="str">
        <f t="shared" ca="1" si="6"/>
        <v/>
      </c>
      <c r="G24" t="str">
        <f t="shared" ca="1" si="6"/>
        <v/>
      </c>
      <c r="H24" t="str">
        <f t="shared" ca="1" si="6"/>
        <v/>
      </c>
      <c r="I24" t="str">
        <f t="shared" ca="1" si="6"/>
        <v/>
      </c>
      <c r="J24" t="str">
        <f t="shared" ca="1" si="6"/>
        <v/>
      </c>
      <c r="K24" t="str">
        <f t="shared" ca="1" si="6"/>
        <v/>
      </c>
      <c r="L24" t="str">
        <f t="shared" ca="1" si="6"/>
        <v/>
      </c>
      <c r="M24" t="str">
        <f t="shared" ca="1" si="6"/>
        <v/>
      </c>
      <c r="N24" t="str">
        <f t="shared" ca="1" si="6"/>
        <v/>
      </c>
      <c r="O24" t="str">
        <f t="shared" ca="1" si="6"/>
        <v/>
      </c>
      <c r="P24" t="str">
        <f t="shared" ca="1" si="6"/>
        <v/>
      </c>
      <c r="Q24" t="str">
        <f t="shared" ca="1" si="6"/>
        <v/>
      </c>
      <c r="R24" t="str">
        <f t="shared" ca="1" si="4"/>
        <v/>
      </c>
      <c r="S24" t="str">
        <f t="shared" ca="1" si="4"/>
        <v/>
      </c>
      <c r="T24" t="str">
        <f t="shared" ca="1" si="4"/>
        <v/>
      </c>
      <c r="U24" t="str">
        <f t="shared" ca="1" si="4"/>
        <v/>
      </c>
      <c r="V24" t="str">
        <f t="shared" ca="1" si="4"/>
        <v/>
      </c>
      <c r="W24" t="str">
        <f t="shared" ca="1" si="4"/>
        <v/>
      </c>
      <c r="X24" t="str">
        <f t="shared" ca="1" si="4"/>
        <v/>
      </c>
      <c r="Y24" t="str">
        <f t="shared" ca="1" si="4"/>
        <v/>
      </c>
      <c r="Z24" t="str">
        <f t="shared" ca="1" si="4"/>
        <v/>
      </c>
      <c r="AA24" t="str">
        <f t="shared" ca="1" si="4"/>
        <v/>
      </c>
      <c r="AB24" t="str">
        <f t="shared" ca="1" si="4"/>
        <v/>
      </c>
      <c r="AC24" t="str">
        <f t="shared" ca="1" si="4"/>
        <v/>
      </c>
      <c r="AD24" t="str">
        <f t="shared" ca="1" si="4"/>
        <v/>
      </c>
      <c r="AE24" t="str">
        <f t="shared" ca="1" si="4"/>
        <v/>
      </c>
    </row>
    <row r="25" spans="1:31" x14ac:dyDescent="0.45">
      <c r="A25" t="str">
        <f ca="1">IFERROR(TRIM(MID(_xlfn.TEXTJOIN(" ",FALSE,'README:^TYX'!$M$1),FIND(" "&amp;$A24&amp;" ",_xlfn.TEXTJOIN(" ",FALSE,'README:^TYX'!$M$1))+LEN($A24)+2,FIND(" ",_xlfn.TEXTJOIN(" ",FALSE,'README:^TYX'!$M$1),FIND(" "&amp;$A24&amp;" ",_xlfn.TEXTJOIN(" ",FALSE,'README:^TYX'!$M$1))+LEN($A24)+2)-FIND(" "&amp;$A24&amp;" ",_xlfn.TEXTJOIN(" ",FALSE,'README:^TYX'!$M$1))-LEN($A24)-2)),"")</f>
        <v/>
      </c>
      <c r="B25" t="str">
        <f t="shared" ca="1" si="6"/>
        <v/>
      </c>
      <c r="C25" t="str">
        <f t="shared" ca="1" si="6"/>
        <v/>
      </c>
      <c r="D25" t="str">
        <f t="shared" ca="1" si="6"/>
        <v/>
      </c>
      <c r="E25" t="str">
        <f t="shared" ca="1" si="6"/>
        <v/>
      </c>
      <c r="F25" t="str">
        <f t="shared" ca="1" si="6"/>
        <v/>
      </c>
      <c r="G25" t="str">
        <f t="shared" ca="1" si="6"/>
        <v/>
      </c>
      <c r="H25" t="str">
        <f t="shared" ca="1" si="6"/>
        <v/>
      </c>
      <c r="I25" t="str">
        <f t="shared" ca="1" si="6"/>
        <v/>
      </c>
      <c r="J25" t="str">
        <f t="shared" ca="1" si="6"/>
        <v/>
      </c>
      <c r="K25" t="str">
        <f t="shared" ca="1" si="6"/>
        <v/>
      </c>
      <c r="L25" t="str">
        <f t="shared" ca="1" si="6"/>
        <v/>
      </c>
      <c r="M25" t="str">
        <f t="shared" ca="1" si="6"/>
        <v/>
      </c>
      <c r="N25" t="str">
        <f t="shared" ca="1" si="6"/>
        <v/>
      </c>
      <c r="O25" t="str">
        <f t="shared" ca="1" si="6"/>
        <v/>
      </c>
      <c r="P25" t="str">
        <f t="shared" ca="1" si="6"/>
        <v/>
      </c>
      <c r="Q25" t="str">
        <f t="shared" ca="1" si="6"/>
        <v/>
      </c>
      <c r="R25" t="str">
        <f t="shared" ca="1" si="4"/>
        <v/>
      </c>
      <c r="S25" t="str">
        <f t="shared" ca="1" si="4"/>
        <v/>
      </c>
      <c r="T25" t="str">
        <f t="shared" ca="1" si="4"/>
        <v/>
      </c>
      <c r="U25" t="str">
        <f t="shared" ca="1" si="4"/>
        <v/>
      </c>
      <c r="V25" t="str">
        <f t="shared" ca="1" si="4"/>
        <v/>
      </c>
      <c r="W25" t="str">
        <f t="shared" ca="1" si="4"/>
        <v/>
      </c>
      <c r="X25" t="str">
        <f t="shared" ca="1" si="4"/>
        <v/>
      </c>
      <c r="Y25" t="str">
        <f t="shared" ca="1" si="4"/>
        <v/>
      </c>
      <c r="Z25" t="str">
        <f t="shared" ca="1" si="4"/>
        <v/>
      </c>
      <c r="AA25" t="str">
        <f t="shared" ca="1" si="4"/>
        <v/>
      </c>
      <c r="AB25" t="str">
        <f t="shared" ca="1" si="4"/>
        <v/>
      </c>
      <c r="AC25" t="str">
        <f t="shared" ca="1" si="4"/>
        <v/>
      </c>
      <c r="AD25" t="str">
        <f t="shared" ca="1" si="4"/>
        <v/>
      </c>
      <c r="AE25" t="str">
        <f t="shared" ca="1" si="4"/>
        <v/>
      </c>
    </row>
    <row r="26" spans="1:31" x14ac:dyDescent="0.45">
      <c r="A26" t="str">
        <f ca="1">IFERROR(TRIM(MID(_xlfn.TEXTJOIN(" ",FALSE,'README:^TYX'!$M$1),FIND(" "&amp;$A25&amp;" ",_xlfn.TEXTJOIN(" ",FALSE,'README:^TYX'!$M$1))+LEN($A25)+2,FIND(" ",_xlfn.TEXTJOIN(" ",FALSE,'README:^TYX'!$M$1),FIND(" "&amp;$A25&amp;" ",_xlfn.TEXTJOIN(" ",FALSE,'README:^TYX'!$M$1))+LEN($A25)+2)-FIND(" "&amp;$A25&amp;" ",_xlfn.TEXTJOIN(" ",FALSE,'README:^TYX'!$M$1))-LEN($A25)-2)),"")</f>
        <v/>
      </c>
      <c r="B26" t="str">
        <f t="shared" ca="1" si="6"/>
        <v/>
      </c>
      <c r="C26" t="str">
        <f t="shared" ca="1" si="6"/>
        <v/>
      </c>
      <c r="D26" t="str">
        <f t="shared" ca="1" si="6"/>
        <v/>
      </c>
      <c r="E26" t="str">
        <f t="shared" ca="1" si="6"/>
        <v/>
      </c>
      <c r="F26" t="str">
        <f t="shared" ca="1" si="6"/>
        <v/>
      </c>
      <c r="G26" t="str">
        <f t="shared" ca="1" si="6"/>
        <v/>
      </c>
      <c r="H26" t="str">
        <f t="shared" ca="1" si="6"/>
        <v/>
      </c>
      <c r="I26" t="str">
        <f t="shared" ca="1" si="6"/>
        <v/>
      </c>
      <c r="J26" t="str">
        <f t="shared" ca="1" si="6"/>
        <v/>
      </c>
      <c r="K26" t="str">
        <f t="shared" ca="1" si="6"/>
        <v/>
      </c>
      <c r="L26" t="str">
        <f t="shared" ca="1" si="6"/>
        <v/>
      </c>
      <c r="M26" t="str">
        <f t="shared" ca="1" si="6"/>
        <v/>
      </c>
      <c r="N26" t="str">
        <f t="shared" ca="1" si="6"/>
        <v/>
      </c>
      <c r="O26" t="str">
        <f t="shared" ca="1" si="6"/>
        <v/>
      </c>
      <c r="P26" t="str">
        <f t="shared" ca="1" si="6"/>
        <v/>
      </c>
      <c r="Q26" t="str">
        <f t="shared" ca="1" si="6"/>
        <v/>
      </c>
      <c r="R26" t="str">
        <f t="shared" ca="1" si="4"/>
        <v/>
      </c>
      <c r="S26" t="str">
        <f t="shared" ca="1" si="4"/>
        <v/>
      </c>
      <c r="T26" t="str">
        <f t="shared" ca="1" si="4"/>
        <v/>
      </c>
      <c r="U26" t="str">
        <f t="shared" ca="1" si="4"/>
        <v/>
      </c>
      <c r="V26" t="str">
        <f t="shared" ca="1" si="4"/>
        <v/>
      </c>
      <c r="W26" t="str">
        <f t="shared" ca="1" si="4"/>
        <v/>
      </c>
      <c r="X26" t="str">
        <f t="shared" ca="1" si="4"/>
        <v/>
      </c>
      <c r="Y26" t="str">
        <f t="shared" ca="1" si="4"/>
        <v/>
      </c>
      <c r="Z26" t="str">
        <f t="shared" ca="1" si="4"/>
        <v/>
      </c>
      <c r="AA26" t="str">
        <f t="shared" ca="1" si="4"/>
        <v/>
      </c>
      <c r="AB26" t="str">
        <f t="shared" ca="1" si="4"/>
        <v/>
      </c>
      <c r="AC26" t="str">
        <f t="shared" ca="1" si="4"/>
        <v/>
      </c>
      <c r="AD26" t="str">
        <f t="shared" ca="1" si="4"/>
        <v/>
      </c>
      <c r="AE26" t="str">
        <f t="shared" ca="1" si="4"/>
        <v/>
      </c>
    </row>
    <row r="27" spans="1:31" x14ac:dyDescent="0.45">
      <c r="A27" t="str">
        <f ca="1">IFERROR(TRIM(MID(_xlfn.TEXTJOIN(" ",FALSE,'README:^TYX'!$M$1),FIND(" "&amp;$A26&amp;" ",_xlfn.TEXTJOIN(" ",FALSE,'README:^TYX'!$M$1))+LEN($A26)+2,FIND(" ",_xlfn.TEXTJOIN(" ",FALSE,'README:^TYX'!$M$1),FIND(" "&amp;$A26&amp;" ",_xlfn.TEXTJOIN(" ",FALSE,'README:^TYX'!$M$1))+LEN($A26)+2)-FIND(" "&amp;$A26&amp;" ",_xlfn.TEXTJOIN(" ",FALSE,'README:^TYX'!$M$1))-LEN($A26)-2)),"")</f>
        <v/>
      </c>
      <c r="B27" t="str">
        <f t="shared" ca="1" si="6"/>
        <v/>
      </c>
      <c r="C27" t="str">
        <f t="shared" ca="1" si="6"/>
        <v/>
      </c>
      <c r="D27" t="str">
        <f t="shared" ca="1" si="6"/>
        <v/>
      </c>
      <c r="E27" t="str">
        <f t="shared" ca="1" si="6"/>
        <v/>
      </c>
      <c r="F27" t="str">
        <f t="shared" ca="1" si="6"/>
        <v/>
      </c>
      <c r="G27" t="str">
        <f t="shared" ca="1" si="6"/>
        <v/>
      </c>
      <c r="H27" t="str">
        <f t="shared" ca="1" si="6"/>
        <v/>
      </c>
      <c r="I27" t="str">
        <f t="shared" ca="1" si="6"/>
        <v/>
      </c>
      <c r="J27" t="str">
        <f t="shared" ca="1" si="6"/>
        <v/>
      </c>
      <c r="K27" t="str">
        <f t="shared" ca="1" si="6"/>
        <v/>
      </c>
      <c r="L27" t="str">
        <f t="shared" ca="1" si="6"/>
        <v/>
      </c>
      <c r="M27" t="str">
        <f t="shared" ca="1" si="6"/>
        <v/>
      </c>
      <c r="N27" t="str">
        <f t="shared" ca="1" si="6"/>
        <v/>
      </c>
      <c r="O27" t="str">
        <f t="shared" ca="1" si="6"/>
        <v/>
      </c>
      <c r="P27" t="str">
        <f t="shared" ca="1" si="6"/>
        <v/>
      </c>
      <c r="Q27" t="str">
        <f t="shared" ca="1" si="6"/>
        <v/>
      </c>
      <c r="R27" t="str">
        <f t="shared" ca="1" si="4"/>
        <v/>
      </c>
      <c r="S27" t="str">
        <f t="shared" ca="1" si="4"/>
        <v/>
      </c>
      <c r="T27" t="str">
        <f t="shared" ca="1" si="4"/>
        <v/>
      </c>
      <c r="U27" t="str">
        <f t="shared" ca="1" si="4"/>
        <v/>
      </c>
      <c r="V27" t="str">
        <f t="shared" ca="1" si="4"/>
        <v/>
      </c>
      <c r="W27" t="str">
        <f t="shared" ca="1" si="4"/>
        <v/>
      </c>
      <c r="X27" t="str">
        <f t="shared" ca="1" si="4"/>
        <v/>
      </c>
      <c r="Y27" t="str">
        <f t="shared" ca="1" si="4"/>
        <v/>
      </c>
      <c r="Z27" t="str">
        <f t="shared" ca="1" si="4"/>
        <v/>
      </c>
      <c r="AA27" t="str">
        <f t="shared" ca="1" si="4"/>
        <v/>
      </c>
      <c r="AB27" t="str">
        <f t="shared" ca="1" si="4"/>
        <v/>
      </c>
      <c r="AC27" t="str">
        <f t="shared" ca="1" si="4"/>
        <v/>
      </c>
      <c r="AD27" t="str">
        <f t="shared" ca="1" si="4"/>
        <v/>
      </c>
      <c r="AE27" t="str">
        <f t="shared" ca="1" si="4"/>
        <v/>
      </c>
    </row>
    <row r="28" spans="1:31" x14ac:dyDescent="0.45">
      <c r="A28" t="str">
        <f ca="1">IFERROR(TRIM(MID(_xlfn.TEXTJOIN(" ",FALSE,'README:^TYX'!$M$1),FIND(" "&amp;$A27&amp;" ",_xlfn.TEXTJOIN(" ",FALSE,'README:^TYX'!$M$1))+LEN($A27)+2,FIND(" ",_xlfn.TEXTJOIN(" ",FALSE,'README:^TYX'!$M$1),FIND(" "&amp;$A27&amp;" ",_xlfn.TEXTJOIN(" ",FALSE,'README:^TYX'!$M$1))+LEN($A27)+2)-FIND(" "&amp;$A27&amp;" ",_xlfn.TEXTJOIN(" ",FALSE,'README:^TYX'!$M$1))-LEN($A27)-2)),"")</f>
        <v/>
      </c>
      <c r="B28" t="str">
        <f t="shared" ca="1" si="6"/>
        <v/>
      </c>
      <c r="C28" t="str">
        <f t="shared" ca="1" si="6"/>
        <v/>
      </c>
      <c r="D28" t="str">
        <f t="shared" ca="1" si="6"/>
        <v/>
      </c>
      <c r="E28" t="str">
        <f t="shared" ca="1" si="6"/>
        <v/>
      </c>
      <c r="F28" t="str">
        <f t="shared" ca="1" si="6"/>
        <v/>
      </c>
      <c r="G28" t="str">
        <f t="shared" ca="1" si="6"/>
        <v/>
      </c>
      <c r="H28" t="str">
        <f t="shared" ca="1" si="6"/>
        <v/>
      </c>
      <c r="I28" t="str">
        <f t="shared" ca="1" si="6"/>
        <v/>
      </c>
      <c r="J28" t="str">
        <f t="shared" ca="1" si="6"/>
        <v/>
      </c>
      <c r="K28" t="str">
        <f t="shared" ca="1" si="6"/>
        <v/>
      </c>
      <c r="L28" t="str">
        <f t="shared" ca="1" si="6"/>
        <v/>
      </c>
      <c r="M28" t="str">
        <f t="shared" ca="1" si="6"/>
        <v/>
      </c>
      <c r="N28" t="str">
        <f t="shared" ca="1" si="6"/>
        <v/>
      </c>
      <c r="O28" t="str">
        <f t="shared" ca="1" si="6"/>
        <v/>
      </c>
      <c r="P28" t="str">
        <f t="shared" ca="1" si="6"/>
        <v/>
      </c>
      <c r="Q28" t="str">
        <f t="shared" ca="1" si="6"/>
        <v/>
      </c>
      <c r="R28" t="str">
        <f t="shared" ca="1" si="4"/>
        <v/>
      </c>
      <c r="S28" t="str">
        <f t="shared" ca="1" si="4"/>
        <v/>
      </c>
      <c r="T28" t="str">
        <f t="shared" ca="1" si="4"/>
        <v/>
      </c>
      <c r="U28" t="str">
        <f t="shared" ca="1" si="4"/>
        <v/>
      </c>
      <c r="V28" t="str">
        <f t="shared" ca="1" si="4"/>
        <v/>
      </c>
      <c r="W28" t="str">
        <f t="shared" ca="1" si="4"/>
        <v/>
      </c>
      <c r="X28" t="str">
        <f t="shared" ca="1" si="4"/>
        <v/>
      </c>
      <c r="Y28" t="str">
        <f t="shared" ca="1" si="4"/>
        <v/>
      </c>
      <c r="Z28" t="str">
        <f t="shared" ca="1" si="4"/>
        <v/>
      </c>
      <c r="AA28" t="str">
        <f t="shared" ca="1" si="4"/>
        <v/>
      </c>
      <c r="AB28" t="str">
        <f t="shared" ca="1" si="4"/>
        <v/>
      </c>
      <c r="AC28" t="str">
        <f t="shared" ca="1" si="4"/>
        <v/>
      </c>
      <c r="AD28" t="str">
        <f t="shared" ca="1" si="4"/>
        <v/>
      </c>
      <c r="AE28" t="str">
        <f t="shared" ca="1" si="4"/>
        <v/>
      </c>
    </row>
    <row r="29" spans="1:31" x14ac:dyDescent="0.45">
      <c r="A29" t="str">
        <f ca="1">IFERROR(TRIM(MID(_xlfn.TEXTJOIN(" ",FALSE,'README:^TYX'!$M$1),FIND(" "&amp;$A28&amp;" ",_xlfn.TEXTJOIN(" ",FALSE,'README:^TYX'!$M$1))+LEN($A28)+2,FIND(" ",_xlfn.TEXTJOIN(" ",FALSE,'README:^TYX'!$M$1),FIND(" "&amp;$A28&amp;" ",_xlfn.TEXTJOIN(" ",FALSE,'README:^TYX'!$M$1))+LEN($A28)+2)-FIND(" "&amp;$A28&amp;" ",_xlfn.TEXTJOIN(" ",FALSE,'README:^TYX'!$M$1))-LEN($A28)-2)),"")</f>
        <v/>
      </c>
      <c r="B29" t="str">
        <f t="shared" ca="1" si="6"/>
        <v/>
      </c>
      <c r="C29" t="str">
        <f t="shared" ca="1" si="6"/>
        <v/>
      </c>
      <c r="D29" t="str">
        <f t="shared" ca="1" si="6"/>
        <v/>
      </c>
      <c r="E29" t="str">
        <f t="shared" ca="1" si="6"/>
        <v/>
      </c>
      <c r="F29" t="str">
        <f t="shared" ca="1" si="6"/>
        <v/>
      </c>
      <c r="G29" t="str">
        <f t="shared" ca="1" si="6"/>
        <v/>
      </c>
      <c r="H29" t="str">
        <f t="shared" ca="1" si="6"/>
        <v/>
      </c>
      <c r="I29" t="str">
        <f t="shared" ca="1" si="6"/>
        <v/>
      </c>
      <c r="J29" t="str">
        <f t="shared" ca="1" si="6"/>
        <v/>
      </c>
      <c r="K29" t="str">
        <f t="shared" ca="1" si="6"/>
        <v/>
      </c>
      <c r="L29" t="str">
        <f t="shared" ca="1" si="6"/>
        <v/>
      </c>
      <c r="M29" t="str">
        <f t="shared" ca="1" si="6"/>
        <v/>
      </c>
      <c r="N29" t="str">
        <f t="shared" ca="1" si="6"/>
        <v/>
      </c>
      <c r="O29" t="str">
        <f t="shared" ca="1" si="6"/>
        <v/>
      </c>
      <c r="P29" t="str">
        <f t="shared" ca="1" si="6"/>
        <v/>
      </c>
      <c r="Q29" t="str">
        <f t="shared" ca="1" si="6"/>
        <v/>
      </c>
      <c r="R29" t="str">
        <f t="shared" ca="1" si="4"/>
        <v/>
      </c>
      <c r="S29" t="str">
        <f t="shared" ca="1" si="4"/>
        <v/>
      </c>
      <c r="T29" t="str">
        <f t="shared" ca="1" si="4"/>
        <v/>
      </c>
      <c r="U29" t="str">
        <f t="shared" ca="1" si="4"/>
        <v/>
      </c>
      <c r="V29" t="str">
        <f t="shared" ca="1" si="4"/>
        <v/>
      </c>
      <c r="W29" t="str">
        <f t="shared" ca="1" si="4"/>
        <v/>
      </c>
      <c r="X29" t="str">
        <f t="shared" ca="1" si="4"/>
        <v/>
      </c>
      <c r="Y29" t="str">
        <f t="shared" ca="1" si="4"/>
        <v/>
      </c>
      <c r="Z29" t="str">
        <f t="shared" ca="1" si="4"/>
        <v/>
      </c>
      <c r="AA29" t="str">
        <f t="shared" ca="1" si="4"/>
        <v/>
      </c>
      <c r="AB29" t="str">
        <f t="shared" ca="1" si="4"/>
        <v/>
      </c>
      <c r="AC29" t="str">
        <f t="shared" ca="1" si="4"/>
        <v/>
      </c>
      <c r="AD29" t="str">
        <f t="shared" ca="1" si="4"/>
        <v/>
      </c>
      <c r="AE29" t="str">
        <f t="shared" ca="1" si="4"/>
        <v/>
      </c>
    </row>
    <row r="30" spans="1:31" x14ac:dyDescent="0.45">
      <c r="A30" t="str">
        <f ca="1">IFERROR(TRIM(MID(_xlfn.TEXTJOIN(" ",FALSE,'README:^TYX'!$M$1),FIND(" "&amp;$A29&amp;" ",_xlfn.TEXTJOIN(" ",FALSE,'README:^TYX'!$M$1))+LEN($A29)+2,FIND(" ",_xlfn.TEXTJOIN(" ",FALSE,'README:^TYX'!$M$1),FIND(" "&amp;$A29&amp;" ",_xlfn.TEXTJOIN(" ",FALSE,'README:^TYX'!$M$1))+LEN($A29)+2)-FIND(" "&amp;$A29&amp;" ",_xlfn.TEXTJOIN(" ",FALSE,'README:^TYX'!$M$1))-LEN($A29)-2)),"")</f>
        <v/>
      </c>
      <c r="B30" t="str">
        <f t="shared" ca="1" si="6"/>
        <v/>
      </c>
      <c r="C30" t="str">
        <f t="shared" ca="1" si="6"/>
        <v/>
      </c>
      <c r="D30" t="str">
        <f t="shared" ca="1" si="6"/>
        <v/>
      </c>
      <c r="E30" t="str">
        <f t="shared" ca="1" si="6"/>
        <v/>
      </c>
      <c r="F30" t="str">
        <f t="shared" ca="1" si="6"/>
        <v/>
      </c>
      <c r="G30" t="str">
        <f t="shared" ca="1" si="6"/>
        <v/>
      </c>
      <c r="H30" t="str">
        <f t="shared" ca="1" si="6"/>
        <v/>
      </c>
      <c r="I30" t="str">
        <f t="shared" ca="1" si="6"/>
        <v/>
      </c>
      <c r="J30" t="str">
        <f t="shared" ca="1" si="6"/>
        <v/>
      </c>
      <c r="K30" t="str">
        <f t="shared" ca="1" si="6"/>
        <v/>
      </c>
      <c r="L30" t="str">
        <f t="shared" ca="1" si="6"/>
        <v/>
      </c>
      <c r="M30" t="str">
        <f t="shared" ca="1" si="6"/>
        <v/>
      </c>
      <c r="N30" t="str">
        <f t="shared" ca="1" si="6"/>
        <v/>
      </c>
      <c r="O30" t="str">
        <f t="shared" ca="1" si="6"/>
        <v/>
      </c>
      <c r="P30" t="str">
        <f t="shared" ca="1" si="6"/>
        <v/>
      </c>
      <c r="Q30" t="str">
        <f t="shared" ca="1" si="6"/>
        <v/>
      </c>
      <c r="R30" t="str">
        <f t="shared" ca="1" si="4"/>
        <v/>
      </c>
      <c r="S30" t="str">
        <f t="shared" ca="1" si="4"/>
        <v/>
      </c>
      <c r="T30" t="str">
        <f t="shared" ca="1" si="4"/>
        <v/>
      </c>
      <c r="U30" t="str">
        <f t="shared" ca="1" si="4"/>
        <v/>
      </c>
      <c r="V30" t="str">
        <f t="shared" ca="1" si="4"/>
        <v/>
      </c>
      <c r="W30" t="str">
        <f t="shared" ca="1" si="4"/>
        <v/>
      </c>
      <c r="X30" t="str">
        <f t="shared" ca="1" si="4"/>
        <v/>
      </c>
      <c r="Y30" t="str">
        <f t="shared" ca="1" si="4"/>
        <v/>
      </c>
      <c r="Z30" t="str">
        <f t="shared" ca="1" si="4"/>
        <v/>
      </c>
      <c r="AA30" t="str">
        <f t="shared" ca="1" si="4"/>
        <v/>
      </c>
      <c r="AB30" t="str">
        <f t="shared" ca="1" si="4"/>
        <v/>
      </c>
      <c r="AC30" t="str">
        <f t="shared" ca="1" si="4"/>
        <v/>
      </c>
      <c r="AD30" t="str">
        <f t="shared" ca="1" si="4"/>
        <v/>
      </c>
      <c r="AE30" t="str">
        <f t="shared" ca="1" si="4"/>
        <v/>
      </c>
    </row>
    <row r="31" spans="1:31" x14ac:dyDescent="0.45">
      <c r="A31" t="str">
        <f ca="1">IFERROR(TRIM(MID(_xlfn.TEXTJOIN(" ",FALSE,'README:^TYX'!$M$1),FIND(" "&amp;$A30&amp;" ",_xlfn.TEXTJOIN(" ",FALSE,'README:^TYX'!$M$1))+LEN($A30)+2,FIND(" ",_xlfn.TEXTJOIN(" ",FALSE,'README:^TYX'!$M$1),FIND(" "&amp;$A30&amp;" ",_xlfn.TEXTJOIN(" ",FALSE,'README:^TYX'!$M$1))+LEN($A30)+2)-FIND(" "&amp;$A30&amp;" ",_xlfn.TEXTJOIN(" ",FALSE,'README:^TYX'!$M$1))-LEN($A30)-2)),"")</f>
        <v/>
      </c>
      <c r="B31" t="str">
        <f t="shared" ca="1" si="6"/>
        <v/>
      </c>
      <c r="C31" t="str">
        <f t="shared" ca="1" si="6"/>
        <v/>
      </c>
      <c r="D31" t="str">
        <f t="shared" ca="1" si="6"/>
        <v/>
      </c>
      <c r="E31" t="str">
        <f t="shared" ca="1" si="6"/>
        <v/>
      </c>
      <c r="F31" t="str">
        <f t="shared" ca="1" si="6"/>
        <v/>
      </c>
      <c r="G31" t="str">
        <f t="shared" ca="1" si="6"/>
        <v/>
      </c>
      <c r="H31" t="str">
        <f t="shared" ca="1" si="6"/>
        <v/>
      </c>
      <c r="I31" t="str">
        <f t="shared" ca="1" si="6"/>
        <v/>
      </c>
      <c r="J31" t="str">
        <f t="shared" ca="1" si="6"/>
        <v/>
      </c>
      <c r="K31" t="str">
        <f t="shared" ca="1" si="6"/>
        <v/>
      </c>
      <c r="L31" t="str">
        <f t="shared" ca="1" si="6"/>
        <v/>
      </c>
      <c r="M31" t="str">
        <f t="shared" ca="1" si="6"/>
        <v/>
      </c>
      <c r="N31" t="str">
        <f t="shared" ca="1" si="6"/>
        <v/>
      </c>
      <c r="O31" t="str">
        <f t="shared" ca="1" si="6"/>
        <v/>
      </c>
      <c r="P31" t="str">
        <f t="shared" ca="1" si="6"/>
        <v/>
      </c>
      <c r="Q31" t="str">
        <f t="shared" ca="1" si="6"/>
        <v/>
      </c>
      <c r="R31" t="str">
        <f t="shared" ca="1" si="4"/>
        <v/>
      </c>
      <c r="S31" t="str">
        <f t="shared" ca="1" si="4"/>
        <v/>
      </c>
      <c r="T31" t="str">
        <f t="shared" ca="1" si="4"/>
        <v/>
      </c>
      <c r="U31" t="str">
        <f t="shared" ca="1" si="4"/>
        <v/>
      </c>
      <c r="V31" t="str">
        <f t="shared" ca="1" si="4"/>
        <v/>
      </c>
      <c r="W31" t="str">
        <f t="shared" ca="1" si="4"/>
        <v/>
      </c>
      <c r="X31" t="str">
        <f t="shared" ca="1" si="4"/>
        <v/>
      </c>
      <c r="Y31" t="str">
        <f t="shared" ca="1" si="4"/>
        <v/>
      </c>
      <c r="Z31" t="str">
        <f t="shared" ca="1" si="4"/>
        <v/>
      </c>
      <c r="AA31" t="str">
        <f t="shared" ca="1" si="4"/>
        <v/>
      </c>
      <c r="AB31" t="str">
        <f t="shared" ca="1" si="4"/>
        <v/>
      </c>
      <c r="AC31" t="str">
        <f t="shared" ca="1" si="4"/>
        <v/>
      </c>
      <c r="AD31" t="str">
        <f t="shared" ca="1" si="4"/>
        <v/>
      </c>
      <c r="AE31" t="str">
        <f t="shared" ca="1" si="4"/>
        <v/>
      </c>
    </row>
    <row r="32" spans="1:31" x14ac:dyDescent="0.45">
      <c r="A32" t="str">
        <f ca="1">IFERROR(TRIM(MID(_xlfn.TEXTJOIN(" ",FALSE,'README:^TYX'!$M$1),FIND(" "&amp;$A31&amp;" ",_xlfn.TEXTJOIN(" ",FALSE,'README:^TYX'!$M$1))+LEN($A31)+2,FIND(" ",_xlfn.TEXTJOIN(" ",FALSE,'README:^TYX'!$M$1),FIND(" "&amp;$A31&amp;" ",_xlfn.TEXTJOIN(" ",FALSE,'README:^TYX'!$M$1))+LEN($A31)+2)-FIND(" "&amp;$A31&amp;" ",_xlfn.TEXTJOIN(" ",FALSE,'README:^TYX'!$M$1))-LEN($A31)-2)),"")</f>
        <v/>
      </c>
      <c r="B32" t="str">
        <f t="shared" ca="1" si="6"/>
        <v/>
      </c>
      <c r="C32" t="str">
        <f t="shared" ca="1" si="6"/>
        <v/>
      </c>
      <c r="D32" t="str">
        <f t="shared" ca="1" si="6"/>
        <v/>
      </c>
      <c r="E32" t="str">
        <f t="shared" ca="1" si="6"/>
        <v/>
      </c>
      <c r="F32" t="str">
        <f t="shared" ca="1" si="6"/>
        <v/>
      </c>
      <c r="G32" t="str">
        <f t="shared" ca="1" si="6"/>
        <v/>
      </c>
      <c r="H32" t="str">
        <f t="shared" ca="1" si="6"/>
        <v/>
      </c>
      <c r="I32" t="str">
        <f t="shared" ca="1" si="6"/>
        <v/>
      </c>
      <c r="J32" t="str">
        <f t="shared" ca="1" si="6"/>
        <v/>
      </c>
      <c r="K32" t="str">
        <f t="shared" ca="1" si="6"/>
        <v/>
      </c>
      <c r="L32" t="str">
        <f t="shared" ca="1" si="6"/>
        <v/>
      </c>
      <c r="M32" t="str">
        <f t="shared" ca="1" si="6"/>
        <v/>
      </c>
      <c r="N32" t="str">
        <f t="shared" ca="1" si="6"/>
        <v/>
      </c>
      <c r="O32" t="str">
        <f t="shared" ca="1" si="6"/>
        <v/>
      </c>
      <c r="P32" t="str">
        <f t="shared" ca="1" si="6"/>
        <v/>
      </c>
      <c r="Q32" t="str">
        <f t="shared" ca="1" si="6"/>
        <v/>
      </c>
      <c r="R32" t="str">
        <f t="shared" ca="1" si="4"/>
        <v/>
      </c>
      <c r="S32" t="str">
        <f t="shared" ca="1" si="4"/>
        <v/>
      </c>
      <c r="T32" t="str">
        <f t="shared" ca="1" si="4"/>
        <v/>
      </c>
      <c r="U32" t="str">
        <f t="shared" ca="1" si="4"/>
        <v/>
      </c>
      <c r="V32" t="str">
        <f t="shared" ca="1" si="4"/>
        <v/>
      </c>
      <c r="W32" t="str">
        <f t="shared" ca="1" si="4"/>
        <v/>
      </c>
      <c r="X32" t="str">
        <f t="shared" ca="1" si="4"/>
        <v/>
      </c>
      <c r="Y32" t="str">
        <f t="shared" ca="1" si="4"/>
        <v/>
      </c>
      <c r="Z32" t="str">
        <f t="shared" ca="1" si="4"/>
        <v/>
      </c>
      <c r="AA32" t="str">
        <f t="shared" ca="1" si="4"/>
        <v/>
      </c>
      <c r="AB32" t="str">
        <f t="shared" ca="1" si="4"/>
        <v/>
      </c>
      <c r="AC32" t="str">
        <f t="shared" ca="1" si="4"/>
        <v/>
      </c>
      <c r="AD32" t="str">
        <f t="shared" ca="1" si="4"/>
        <v/>
      </c>
      <c r="AE32" t="str">
        <f t="shared" ca="1" si="4"/>
        <v/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19F-FAC5-4180-806E-DA94B0C85D72}">
  <dimension ref="A1:AE127"/>
  <sheetViews>
    <sheetView workbookViewId="0"/>
  </sheetViews>
  <sheetFormatPr defaultRowHeight="14.25" x14ac:dyDescent="0.45"/>
  <sheetData>
    <row r="1" spans="1:31" x14ac:dyDescent="0.45">
      <c r="B1">
        <f>AVERAGE('^TYX'!F:F)/1200</f>
        <v>2.0455833333333328E-3</v>
      </c>
    </row>
    <row r="3" spans="1:31" x14ac:dyDescent="0.45">
      <c r="B3">
        <f ca="1">SummaryStats!B1</f>
        <v>3.295623278759633E-2</v>
      </c>
      <c r="C3">
        <f ca="1">SummaryStats!C1</f>
        <v>1.9374099373017088E-2</v>
      </c>
      <c r="D3">
        <f ca="1">SummaryStats!D1</f>
        <v>1.4948656938562097E-2</v>
      </c>
      <c r="E3">
        <f ca="1">SummaryStats!E1</f>
        <v>1.1101647671460647E-2</v>
      </c>
      <c r="F3">
        <f ca="1">SummaryStats!F1</f>
        <v>1.7374552255679736E-2</v>
      </c>
      <c r="G3">
        <f ca="1">SummaryStats!G1</f>
        <v>1.8459023431701398E-2</v>
      </c>
      <c r="H3">
        <f ca="1">SummaryStats!H1</f>
        <v>4.7097394377669157E-3</v>
      </c>
      <c r="I3">
        <f ca="1">SummaryStats!I1</f>
        <v>4.2800906571597887E-2</v>
      </c>
      <c r="J3">
        <f ca="1">SummaryStats!J1</f>
        <v>9.606809408909853E-3</v>
      </c>
      <c r="K3">
        <f ca="1">SummaryStats!K1</f>
        <v>2.8557616956537094E-2</v>
      </c>
      <c r="L3">
        <f ca="1">SummaryStats!L1</f>
        <v>5.6924758199980295E-2</v>
      </c>
      <c r="M3">
        <f ca="1">SummaryStats!M1</f>
        <v>1.277021722472726E-2</v>
      </c>
      <c r="N3">
        <f ca="1">SummaryStats!N1</f>
        <v>1.3298596373399651E-2</v>
      </c>
      <c r="O3">
        <f ca="1">SummaryStats!O1</f>
        <v>1.9493663068382176E-2</v>
      </c>
      <c r="P3">
        <f ca="1">SummaryStats!P1</f>
        <v>6.8768283800210411E-2</v>
      </c>
      <c r="Q3">
        <f ca="1">SummaryStats!Q1</f>
        <v>1.4805575463319769E-2</v>
      </c>
      <c r="R3">
        <f ca="1">SummaryStats!R1</f>
        <v>2.206499316229427E-3</v>
      </c>
      <c r="S3" t="str">
        <f ca="1">SummaryStats!S1</f>
        <v/>
      </c>
      <c r="T3" t="str">
        <f ca="1">SummaryStats!T1</f>
        <v/>
      </c>
      <c r="U3" t="str">
        <f ca="1">SummaryStats!U1</f>
        <v/>
      </c>
      <c r="V3" t="str">
        <f ca="1">SummaryStats!V1</f>
        <v/>
      </c>
      <c r="W3" t="str">
        <f ca="1">SummaryStats!W1</f>
        <v/>
      </c>
      <c r="X3" t="str">
        <f ca="1">SummaryStats!X1</f>
        <v/>
      </c>
      <c r="Y3" t="str">
        <f ca="1">SummaryStats!Y1</f>
        <v/>
      </c>
      <c r="Z3" t="str">
        <f ca="1">SummaryStats!Z1</f>
        <v/>
      </c>
      <c r="AA3" t="str">
        <f ca="1">SummaryStats!AA1</f>
        <v/>
      </c>
      <c r="AB3" t="str">
        <f ca="1">SummaryStats!AB1</f>
        <v/>
      </c>
      <c r="AC3" t="str">
        <f ca="1">SummaryStats!AC1</f>
        <v/>
      </c>
      <c r="AD3" t="str">
        <f ca="1">SummaryStats!AD1</f>
        <v/>
      </c>
      <c r="AE3" t="str">
        <f ca="1">SummaryStats!AE1</f>
        <v/>
      </c>
    </row>
    <row r="4" spans="1:31" x14ac:dyDescent="0.45">
      <c r="A4" cm="1">
        <f t="array" aca="1" ref="A4" ca="1">INDEX($B$3:$AE$3,ROW()-3)</f>
        <v>3.295623278759633E-2</v>
      </c>
      <c r="B4" cm="1">
        <f t="array" aca="1" ref="B4:R20" ca="1">MINVERSE(OFFSET(SummaryStats!B3,0,0,_xlfn.SHEETS()-5,_xlfn.SHEETS()-5))</f>
        <v>296.06644368813176</v>
      </c>
      <c r="C4">
        <f ca="1"/>
        <v>-47.361938933217083</v>
      </c>
      <c r="D4">
        <f ca="1"/>
        <v>-43.021375396538303</v>
      </c>
      <c r="E4">
        <f ca="1"/>
        <v>-25.451634140760905</v>
      </c>
      <c r="F4">
        <f ca="1"/>
        <v>27.731171119031291</v>
      </c>
      <c r="G4">
        <f ca="1"/>
        <v>81.170689221946986</v>
      </c>
      <c r="H4">
        <f ca="1"/>
        <v>-358.92390958971794</v>
      </c>
      <c r="I4">
        <f ca="1"/>
        <v>2.9229169788863644E-2</v>
      </c>
      <c r="J4">
        <f ca="1"/>
        <v>-50.277513861504183</v>
      </c>
      <c r="K4">
        <f ca="1"/>
        <v>-80.666700073709237</v>
      </c>
      <c r="L4">
        <f ca="1"/>
        <v>3.784070914280409</v>
      </c>
      <c r="M4">
        <f ca="1"/>
        <v>-132.97607879694314</v>
      </c>
      <c r="N4">
        <f ca="1"/>
        <v>50.84713554575788</v>
      </c>
      <c r="O4">
        <f ca="1"/>
        <v>-3.6994332155490453</v>
      </c>
      <c r="P4">
        <f ca="1"/>
        <v>-46.07204010979887</v>
      </c>
      <c r="Q4">
        <f ca="1"/>
        <v>3.9227074843495831</v>
      </c>
      <c r="R4">
        <f ca="1"/>
        <v>31.513557239102429</v>
      </c>
    </row>
    <row r="5" spans="1:31" x14ac:dyDescent="0.45">
      <c r="A5" cm="1">
        <f t="array" aca="1" ref="A5" ca="1">INDEX($B$3:$AE$3,ROW()-3)</f>
        <v>1.9374099373017088E-2</v>
      </c>
      <c r="B5">
        <f ca="1"/>
        <v>-47.361938933216855</v>
      </c>
      <c r="C5">
        <f ca="1"/>
        <v>692.54102807202082</v>
      </c>
      <c r="D5">
        <f ca="1"/>
        <v>66.127818599295892</v>
      </c>
      <c r="E5">
        <f ca="1"/>
        <v>304.05799699673349</v>
      </c>
      <c r="F5">
        <f ca="1"/>
        <v>-53.204986053860608</v>
      </c>
      <c r="G5">
        <f ca="1"/>
        <v>-64.431506333756602</v>
      </c>
      <c r="H5">
        <f ca="1"/>
        <v>-448.31255186616352</v>
      </c>
      <c r="I5">
        <f ca="1"/>
        <v>5.9937698192487163</v>
      </c>
      <c r="J5">
        <f ca="1"/>
        <v>-282.86068145820769</v>
      </c>
      <c r="K5">
        <f ca="1"/>
        <v>-23.211985491484246</v>
      </c>
      <c r="L5">
        <f ca="1"/>
        <v>-13.675808619213315</v>
      </c>
      <c r="M5">
        <f ca="1"/>
        <v>-145.36367735440263</v>
      </c>
      <c r="N5">
        <f ca="1"/>
        <v>-5.5341305843737647</v>
      </c>
      <c r="O5">
        <f ca="1"/>
        <v>-31.379966411570216</v>
      </c>
      <c r="P5">
        <f ca="1"/>
        <v>33.059835158572113</v>
      </c>
      <c r="Q5">
        <f ca="1"/>
        <v>-124.67739427166512</v>
      </c>
      <c r="R5">
        <f ca="1"/>
        <v>88.817733055202467</v>
      </c>
    </row>
    <row r="6" spans="1:31" x14ac:dyDescent="0.45">
      <c r="A6" cm="1">
        <f t="array" aca="1" ref="A6" ca="1">INDEX($B$3:$AE$3,ROW()-3)</f>
        <v>1.4948656938562097E-2</v>
      </c>
      <c r="B6">
        <f ca="1"/>
        <v>-43.02137539653819</v>
      </c>
      <c r="C6">
        <f ca="1"/>
        <v>66.127818599295978</v>
      </c>
      <c r="D6">
        <f ca="1"/>
        <v>285.50512913433926</v>
      </c>
      <c r="E6">
        <f ca="1"/>
        <v>57.98970979034879</v>
      </c>
      <c r="F6">
        <f ca="1"/>
        <v>-35.848593900329796</v>
      </c>
      <c r="G6">
        <f ca="1"/>
        <v>-86.301119578682332</v>
      </c>
      <c r="H6">
        <f ca="1"/>
        <v>73.993107368219896</v>
      </c>
      <c r="I6">
        <f ca="1"/>
        <v>2.3387168636241813</v>
      </c>
      <c r="J6">
        <f ca="1"/>
        <v>-75.575906465799832</v>
      </c>
      <c r="K6">
        <f ca="1"/>
        <v>-154.3435061283983</v>
      </c>
      <c r="L6">
        <f ca="1"/>
        <v>-11.22829797449563</v>
      </c>
      <c r="M6">
        <f ca="1"/>
        <v>-13.778923643957475</v>
      </c>
      <c r="N6">
        <f ca="1"/>
        <v>-27.84284867049287</v>
      </c>
      <c r="O6">
        <f ca="1"/>
        <v>-21.81425592836711</v>
      </c>
      <c r="P6">
        <f ca="1"/>
        <v>-3.7950558434340724</v>
      </c>
      <c r="Q6">
        <f ca="1"/>
        <v>25.467372762963468</v>
      </c>
      <c r="R6">
        <f ca="1"/>
        <v>-7.9549370549734491</v>
      </c>
    </row>
    <row r="7" spans="1:31" x14ac:dyDescent="0.45">
      <c r="A7" cm="1">
        <f t="array" aca="1" ref="A7" ca="1">INDEX($B$3:$AE$3,ROW()-3)</f>
        <v>1.1101647671460647E-2</v>
      </c>
      <c r="B7">
        <f ca="1"/>
        <v>-25.451634140760877</v>
      </c>
      <c r="C7">
        <f ca="1"/>
        <v>304.05799699673383</v>
      </c>
      <c r="D7">
        <f ca="1"/>
        <v>57.989709790348918</v>
      </c>
      <c r="E7">
        <f ca="1"/>
        <v>1175.1159102090073</v>
      </c>
      <c r="F7">
        <f ca="1"/>
        <v>-61.745446136445317</v>
      </c>
      <c r="G7">
        <f ca="1"/>
        <v>-145.77073928023194</v>
      </c>
      <c r="H7">
        <f ca="1"/>
        <v>-359.6252126071177</v>
      </c>
      <c r="I7">
        <f ca="1"/>
        <v>-9.4695897278170271</v>
      </c>
      <c r="J7">
        <f ca="1"/>
        <v>-484.89395231620756</v>
      </c>
      <c r="K7">
        <f ca="1"/>
        <v>-218.90336619954863</v>
      </c>
      <c r="L7">
        <f ca="1"/>
        <v>-12.981769017454107</v>
      </c>
      <c r="M7">
        <f ca="1"/>
        <v>-238.58917933521394</v>
      </c>
      <c r="N7">
        <f ca="1"/>
        <v>184.61431695089749</v>
      </c>
      <c r="O7">
        <f ca="1"/>
        <v>-39.175692114859011</v>
      </c>
      <c r="P7">
        <f ca="1"/>
        <v>-5.5806666288188991</v>
      </c>
      <c r="Q7">
        <f ca="1"/>
        <v>-253.16849406454094</v>
      </c>
      <c r="R7">
        <f ca="1"/>
        <v>16.678434432495472</v>
      </c>
    </row>
    <row r="8" spans="1:31" x14ac:dyDescent="0.45">
      <c r="A8" cm="1">
        <f t="array" aca="1" ref="A8" ca="1">INDEX($B$3:$AE$3,ROW()-3)</f>
        <v>1.7374552255679736E-2</v>
      </c>
      <c r="B8">
        <f ca="1"/>
        <v>27.731171119031302</v>
      </c>
      <c r="C8">
        <f ca="1"/>
        <v>-53.20498605386063</v>
      </c>
      <c r="D8">
        <f ca="1"/>
        <v>-35.848593900329803</v>
      </c>
      <c r="E8">
        <f ca="1"/>
        <v>-61.745446136445246</v>
      </c>
      <c r="F8">
        <f ca="1"/>
        <v>48.982957320756952</v>
      </c>
      <c r="G8">
        <f ca="1"/>
        <v>39.587962267322105</v>
      </c>
      <c r="H8">
        <f ca="1"/>
        <v>-204.04032077000778</v>
      </c>
      <c r="I8">
        <f ca="1"/>
        <v>0.82861136163121996</v>
      </c>
      <c r="J8">
        <f ca="1"/>
        <v>49.00553954996041</v>
      </c>
      <c r="K8">
        <f ca="1"/>
        <v>19.081823968723882</v>
      </c>
      <c r="L8">
        <f ca="1"/>
        <v>3.5417882876453746</v>
      </c>
      <c r="M8">
        <f ca="1"/>
        <v>-14.886737727671731</v>
      </c>
      <c r="N8">
        <f ca="1"/>
        <v>-3.999906833233501</v>
      </c>
      <c r="O8">
        <f ca="1"/>
        <v>18.919315513242722</v>
      </c>
      <c r="P8">
        <f ca="1"/>
        <v>-2.0813617164424714</v>
      </c>
      <c r="Q8">
        <f ca="1"/>
        <v>20.600515925020645</v>
      </c>
      <c r="R8">
        <f ca="1"/>
        <v>1.3677618979628625</v>
      </c>
    </row>
    <row r="9" spans="1:31" x14ac:dyDescent="0.45">
      <c r="A9" cm="1">
        <f t="array" aca="1" ref="A9" ca="1">INDEX($B$3:$AE$3,ROW()-3)</f>
        <v>1.8459023431701398E-2</v>
      </c>
      <c r="B9">
        <f ca="1"/>
        <v>81.170689221946986</v>
      </c>
      <c r="C9">
        <f ca="1"/>
        <v>-64.431506333756644</v>
      </c>
      <c r="D9">
        <f ca="1"/>
        <v>-86.301119578682346</v>
      </c>
      <c r="E9">
        <f ca="1"/>
        <v>-145.77073928023162</v>
      </c>
      <c r="F9">
        <f ca="1"/>
        <v>39.587962267322112</v>
      </c>
      <c r="G9">
        <f ca="1"/>
        <v>279.82886346314558</v>
      </c>
      <c r="H9">
        <f ca="1"/>
        <v>-258.72309658929015</v>
      </c>
      <c r="I9">
        <f ca="1"/>
        <v>2.6615638139586801</v>
      </c>
      <c r="J9">
        <f ca="1"/>
        <v>121.21652731473817</v>
      </c>
      <c r="K9">
        <f ca="1"/>
        <v>-15.7919763324977</v>
      </c>
      <c r="L9">
        <f ca="1"/>
        <v>8.7016662850663717</v>
      </c>
      <c r="M9">
        <f ca="1"/>
        <v>-109.39993399984321</v>
      </c>
      <c r="N9">
        <f ca="1"/>
        <v>-20.889447724256044</v>
      </c>
      <c r="O9">
        <f ca="1"/>
        <v>-36.927557874609967</v>
      </c>
      <c r="P9">
        <f ca="1"/>
        <v>-10.797573051364918</v>
      </c>
      <c r="Q9">
        <f ca="1"/>
        <v>57.227960762108246</v>
      </c>
      <c r="R9">
        <f ca="1"/>
        <v>-35.349485469376184</v>
      </c>
    </row>
    <row r="10" spans="1:31" x14ac:dyDescent="0.45">
      <c r="A10" cm="1">
        <f t="array" aca="1" ref="A10" ca="1">INDEX($B$3:$AE$3,ROW()-3)</f>
        <v>4.7097394377669157E-3</v>
      </c>
      <c r="B10">
        <f ca="1"/>
        <v>-358.92390958971828</v>
      </c>
      <c r="C10">
        <f ca="1"/>
        <v>-448.31255186616187</v>
      </c>
      <c r="D10">
        <f ca="1"/>
        <v>73.99310736822062</v>
      </c>
      <c r="E10">
        <f ca="1"/>
        <v>-359.62521260711787</v>
      </c>
      <c r="F10">
        <f ca="1"/>
        <v>-204.04032077000795</v>
      </c>
      <c r="G10">
        <f ca="1"/>
        <v>-258.72309658929026</v>
      </c>
      <c r="H10">
        <f ca="1"/>
        <v>7277.4350371378032</v>
      </c>
      <c r="I10">
        <f ca="1"/>
        <v>-21.698080210545587</v>
      </c>
      <c r="J10">
        <f ca="1"/>
        <v>-107.04340543236806</v>
      </c>
      <c r="K10">
        <f ca="1"/>
        <v>-364.8420968173757</v>
      </c>
      <c r="L10">
        <f ca="1"/>
        <v>58.919236407917921</v>
      </c>
      <c r="M10">
        <f ca="1"/>
        <v>-324.73236849843994</v>
      </c>
      <c r="N10">
        <f ca="1"/>
        <v>106.32100754922811</v>
      </c>
      <c r="O10">
        <f ca="1"/>
        <v>-142.93723890260597</v>
      </c>
      <c r="P10">
        <f ca="1"/>
        <v>-8.9980539752975304</v>
      </c>
      <c r="Q10">
        <f ca="1"/>
        <v>257.70476621851384</v>
      </c>
      <c r="R10">
        <f ca="1"/>
        <v>-600.44805261619388</v>
      </c>
    </row>
    <row r="11" spans="1:31" x14ac:dyDescent="0.45">
      <c r="A11" cm="1">
        <f t="array" aca="1" ref="A11" ca="1">INDEX($B$3:$AE$3,ROW()-3)</f>
        <v>4.2800906571597887E-2</v>
      </c>
      <c r="B11">
        <f ca="1"/>
        <v>2.9229169788968987E-2</v>
      </c>
      <c r="C11">
        <f ca="1"/>
        <v>5.9937698192486222</v>
      </c>
      <c r="D11">
        <f ca="1"/>
        <v>2.338716863624176</v>
      </c>
      <c r="E11">
        <f ca="1"/>
        <v>-9.4695897278169525</v>
      </c>
      <c r="F11">
        <f ca="1"/>
        <v>0.8286113616312718</v>
      </c>
      <c r="G11">
        <f ca="1"/>
        <v>2.661563813958773</v>
      </c>
      <c r="H11">
        <f ca="1"/>
        <v>-21.698080210546884</v>
      </c>
      <c r="I11">
        <f ca="1"/>
        <v>7.526687221880394</v>
      </c>
      <c r="J11">
        <f ca="1"/>
        <v>-4.2921470378540887</v>
      </c>
      <c r="K11">
        <f ca="1"/>
        <v>7.0302203052690375</v>
      </c>
      <c r="L11">
        <f ca="1"/>
        <v>0.18623059091462563</v>
      </c>
      <c r="M11">
        <f ca="1"/>
        <v>9.8288400648450214</v>
      </c>
      <c r="N11">
        <f ca="1"/>
        <v>-2.0144379051278234</v>
      </c>
      <c r="O11">
        <f ca="1"/>
        <v>0.91941500088875172</v>
      </c>
      <c r="P11">
        <f ca="1"/>
        <v>-1.3824988275433381</v>
      </c>
      <c r="Q11">
        <f ca="1"/>
        <v>3.9114113420353642</v>
      </c>
      <c r="R11">
        <f ca="1"/>
        <v>2.0638401030064992</v>
      </c>
    </row>
    <row r="12" spans="1:31" x14ac:dyDescent="0.45">
      <c r="A12" cm="1">
        <f t="array" aca="1" ref="A12" ca="1">INDEX($B$3:$AE$3,ROW()-3)</f>
        <v>9.606809408909853E-3</v>
      </c>
      <c r="B12">
        <f ca="1"/>
        <v>-50.277513861503962</v>
      </c>
      <c r="C12">
        <f ca="1"/>
        <v>-282.86068145820764</v>
      </c>
      <c r="D12">
        <f ca="1"/>
        <v>-75.57590646579979</v>
      </c>
      <c r="E12">
        <f ca="1"/>
        <v>-484.89395231620779</v>
      </c>
      <c r="F12">
        <f ca="1"/>
        <v>49.005539549960496</v>
      </c>
      <c r="G12">
        <f ca="1"/>
        <v>121.21652731473829</v>
      </c>
      <c r="H12">
        <f ca="1"/>
        <v>-107.04340543236862</v>
      </c>
      <c r="I12">
        <f ca="1"/>
        <v>-4.2921470378541642</v>
      </c>
      <c r="J12">
        <f ca="1"/>
        <v>1216.9610367496048</v>
      </c>
      <c r="K12">
        <f ca="1"/>
        <v>156.51101366235159</v>
      </c>
      <c r="L12">
        <f ca="1"/>
        <v>-8.2963041197340548</v>
      </c>
      <c r="M12">
        <f ca="1"/>
        <v>64.684347832990397</v>
      </c>
      <c r="N12">
        <f ca="1"/>
        <v>-380.89596402795553</v>
      </c>
      <c r="O12">
        <f ca="1"/>
        <v>56.461226149034182</v>
      </c>
      <c r="P12">
        <f ca="1"/>
        <v>-33.395882008128154</v>
      </c>
      <c r="Q12">
        <f ca="1"/>
        <v>-135.11178660166877</v>
      </c>
      <c r="R12">
        <f ca="1"/>
        <v>-159.73699087455969</v>
      </c>
    </row>
    <row r="13" spans="1:31" x14ac:dyDescent="0.45">
      <c r="A13" cm="1">
        <f t="array" aca="1" ref="A13" ca="1">INDEX($B$3:$AE$3,ROW()-3)</f>
        <v>2.8557616956537094E-2</v>
      </c>
      <c r="B13">
        <f ca="1"/>
        <v>-80.666700073709166</v>
      </c>
      <c r="C13">
        <f ca="1"/>
        <v>-23.21198549148432</v>
      </c>
      <c r="D13">
        <f ca="1"/>
        <v>-154.34350612839839</v>
      </c>
      <c r="E13">
        <f ca="1"/>
        <v>-218.90336619954857</v>
      </c>
      <c r="F13">
        <f ca="1"/>
        <v>19.081823968723949</v>
      </c>
      <c r="G13">
        <f ca="1"/>
        <v>-15.791976332497581</v>
      </c>
      <c r="H13">
        <f ca="1"/>
        <v>-364.84209681737627</v>
      </c>
      <c r="I13">
        <f ca="1"/>
        <v>7.0302203052690038</v>
      </c>
      <c r="J13">
        <f ca="1"/>
        <v>156.5110136623515</v>
      </c>
      <c r="K13">
        <f ca="1"/>
        <v>568.15217817130304</v>
      </c>
      <c r="L13">
        <f ca="1"/>
        <v>-0.77253246499768846</v>
      </c>
      <c r="M13">
        <f ca="1"/>
        <v>335.03507019804459</v>
      </c>
      <c r="N13">
        <f ca="1"/>
        <v>-117.24761272047631</v>
      </c>
      <c r="O13">
        <f ca="1"/>
        <v>42.815892233820584</v>
      </c>
      <c r="P13">
        <f ca="1"/>
        <v>12.964864287986998</v>
      </c>
      <c r="Q13">
        <f ca="1"/>
        <v>-93.584317545453388</v>
      </c>
      <c r="R13">
        <f ca="1"/>
        <v>-59.880604414528605</v>
      </c>
    </row>
    <row r="14" spans="1:31" x14ac:dyDescent="0.45">
      <c r="A14" cm="1">
        <f t="array" aca="1" ref="A14" ca="1">INDEX($B$3:$AE$3,ROW()-3)</f>
        <v>5.6924758199980295E-2</v>
      </c>
      <c r="B14">
        <f ca="1"/>
        <v>3.7840709142804059</v>
      </c>
      <c r="C14">
        <f ca="1"/>
        <v>-13.675808619213315</v>
      </c>
      <c r="D14">
        <f ca="1"/>
        <v>-11.228297974495622</v>
      </c>
      <c r="E14">
        <f ca="1"/>
        <v>-12.981769017454127</v>
      </c>
      <c r="F14">
        <f ca="1"/>
        <v>3.5417882876453675</v>
      </c>
      <c r="G14">
        <f ca="1"/>
        <v>8.7016662850663611</v>
      </c>
      <c r="H14">
        <f ca="1"/>
        <v>58.919236407918078</v>
      </c>
      <c r="I14">
        <f ca="1"/>
        <v>0.18623059091463004</v>
      </c>
      <c r="J14">
        <f ca="1"/>
        <v>-8.296304119734069</v>
      </c>
      <c r="K14">
        <f ca="1"/>
        <v>-0.77253246499770067</v>
      </c>
      <c r="L14">
        <f ca="1"/>
        <v>15.033982357240729</v>
      </c>
      <c r="M14">
        <f ca="1"/>
        <v>-14.470607915845214</v>
      </c>
      <c r="N14">
        <f ca="1"/>
        <v>21.315356803001009</v>
      </c>
      <c r="O14">
        <f ca="1"/>
        <v>4.9438039066675881</v>
      </c>
      <c r="P14">
        <f ca="1"/>
        <v>4.1763015467196061</v>
      </c>
      <c r="Q14">
        <f ca="1"/>
        <v>23.067483628651004</v>
      </c>
      <c r="R14">
        <f ca="1"/>
        <v>-25.819742283449077</v>
      </c>
    </row>
    <row r="15" spans="1:31" x14ac:dyDescent="0.45">
      <c r="A15" cm="1">
        <f t="array" aca="1" ref="A15" ca="1">INDEX($B$3:$AE$3,ROW()-3)</f>
        <v>1.277021722472726E-2</v>
      </c>
      <c r="B15">
        <f ca="1"/>
        <v>-132.97607879694303</v>
      </c>
      <c r="C15">
        <f ca="1"/>
        <v>-145.36367735440271</v>
      </c>
      <c r="D15">
        <f ca="1"/>
        <v>-13.778923643957594</v>
      </c>
      <c r="E15">
        <f ca="1"/>
        <v>-238.58917933521411</v>
      </c>
      <c r="F15">
        <f ca="1"/>
        <v>-14.886737727671566</v>
      </c>
      <c r="G15">
        <f ca="1"/>
        <v>-109.39993399984299</v>
      </c>
      <c r="H15">
        <f ca="1"/>
        <v>-324.73236849844153</v>
      </c>
      <c r="I15">
        <f ca="1"/>
        <v>9.8288400648449255</v>
      </c>
      <c r="J15">
        <f ca="1"/>
        <v>64.684347832990667</v>
      </c>
      <c r="K15">
        <f ca="1"/>
        <v>335.03507019804488</v>
      </c>
      <c r="L15">
        <f ca="1"/>
        <v>-14.470607915845198</v>
      </c>
      <c r="M15">
        <f ca="1"/>
        <v>1103.5483814352779</v>
      </c>
      <c r="N15">
        <f ca="1"/>
        <v>-256.63304010374361</v>
      </c>
      <c r="O15">
        <f ca="1"/>
        <v>68.496757133436432</v>
      </c>
      <c r="P15">
        <f ca="1"/>
        <v>1.7607767887274195</v>
      </c>
      <c r="Q15">
        <f ca="1"/>
        <v>-171.89233444705934</v>
      </c>
      <c r="R15">
        <f ca="1"/>
        <v>26.912046250886945</v>
      </c>
    </row>
    <row r="16" spans="1:31" x14ac:dyDescent="0.45">
      <c r="A16" cm="1">
        <f t="array" aca="1" ref="A16" ca="1">INDEX($B$3:$AE$3,ROW()-3)</f>
        <v>1.3298596373399651E-2</v>
      </c>
      <c r="B16">
        <f ca="1"/>
        <v>50.847135545757872</v>
      </c>
      <c r="C16">
        <f ca="1"/>
        <v>-5.5341305843737896</v>
      </c>
      <c r="D16">
        <f ca="1"/>
        <v>-27.842848670492813</v>
      </c>
      <c r="E16">
        <f ca="1"/>
        <v>184.6143169508976</v>
      </c>
      <c r="F16">
        <f ca="1"/>
        <v>-3.9999068332335699</v>
      </c>
      <c r="G16">
        <f ca="1"/>
        <v>-20.889447724256097</v>
      </c>
      <c r="H16">
        <f ca="1"/>
        <v>106.3210075492284</v>
      </c>
      <c r="I16">
        <f ca="1"/>
        <v>-2.0144379051277794</v>
      </c>
      <c r="J16">
        <f ca="1"/>
        <v>-380.89596402795553</v>
      </c>
      <c r="K16">
        <f ca="1"/>
        <v>-117.24761272047647</v>
      </c>
      <c r="L16">
        <f ca="1"/>
        <v>21.315356803000999</v>
      </c>
      <c r="M16">
        <f ca="1"/>
        <v>-256.63304010374361</v>
      </c>
      <c r="N16">
        <f ca="1"/>
        <v>766.14270846297075</v>
      </c>
      <c r="O16">
        <f ca="1"/>
        <v>-21.972904266105871</v>
      </c>
      <c r="P16">
        <f ca="1"/>
        <v>-7.6630734293110825</v>
      </c>
      <c r="Q16">
        <f ca="1"/>
        <v>-31.385963612822479</v>
      </c>
      <c r="R16">
        <f ca="1"/>
        <v>-2.4747756880253973</v>
      </c>
    </row>
    <row r="17" spans="1:18" x14ac:dyDescent="0.45">
      <c r="A17" cm="1">
        <f t="array" aca="1" ref="A17" ca="1">INDEX($B$3:$AE$3,ROW()-3)</f>
        <v>1.9493663068382176E-2</v>
      </c>
      <c r="B17">
        <f ca="1"/>
        <v>-3.6994332155490546</v>
      </c>
      <c r="C17">
        <f ca="1"/>
        <v>-31.379966411570255</v>
      </c>
      <c r="D17">
        <f ca="1"/>
        <v>-21.81425592836715</v>
      </c>
      <c r="E17">
        <f ca="1"/>
        <v>-39.175692114859011</v>
      </c>
      <c r="F17">
        <f ca="1"/>
        <v>18.91931551324274</v>
      </c>
      <c r="G17">
        <f ca="1"/>
        <v>-36.927557874609953</v>
      </c>
      <c r="H17">
        <f ca="1"/>
        <v>-142.93723890260583</v>
      </c>
      <c r="I17">
        <f ca="1"/>
        <v>0.91941500088873951</v>
      </c>
      <c r="J17">
        <f ca="1"/>
        <v>56.461226149034175</v>
      </c>
      <c r="K17">
        <f ca="1"/>
        <v>42.815892233820591</v>
      </c>
      <c r="L17">
        <f ca="1"/>
        <v>4.9438039066675934</v>
      </c>
      <c r="M17">
        <f ca="1"/>
        <v>68.496757133436347</v>
      </c>
      <c r="N17">
        <f ca="1"/>
        <v>-21.972904266105822</v>
      </c>
      <c r="O17">
        <f ca="1"/>
        <v>175.34587368693548</v>
      </c>
      <c r="P17">
        <f ca="1"/>
        <v>-2.638922987645127</v>
      </c>
      <c r="Q17">
        <f ca="1"/>
        <v>-15.629069169227387</v>
      </c>
      <c r="R17">
        <f ca="1"/>
        <v>-19.220517973757563</v>
      </c>
    </row>
    <row r="18" spans="1:18" x14ac:dyDescent="0.45">
      <c r="A18" cm="1">
        <f t="array" aca="1" ref="A18" ca="1">INDEX($B$3:$AE$3,ROW()-3)</f>
        <v>6.8768283800210411E-2</v>
      </c>
      <c r="B18">
        <f ca="1"/>
        <v>-46.072040109798785</v>
      </c>
      <c r="C18">
        <f ca="1"/>
        <v>33.059835158572156</v>
      </c>
      <c r="D18">
        <f ca="1"/>
        <v>-3.7950558434340862</v>
      </c>
      <c r="E18">
        <f ca="1"/>
        <v>-5.5806666288188893</v>
      </c>
      <c r="F18">
        <f ca="1"/>
        <v>-2.0813617164424696</v>
      </c>
      <c r="G18">
        <f ca="1"/>
        <v>-10.797573051364893</v>
      </c>
      <c r="H18">
        <f ca="1"/>
        <v>-8.9980539752976743</v>
      </c>
      <c r="I18">
        <f ca="1"/>
        <v>-1.3824988275433296</v>
      </c>
      <c r="J18">
        <f ca="1"/>
        <v>-33.395882008128197</v>
      </c>
      <c r="K18">
        <f ca="1"/>
        <v>12.964864287986993</v>
      </c>
      <c r="L18">
        <f ca="1"/>
        <v>4.1763015467196052</v>
      </c>
      <c r="M18">
        <f ca="1"/>
        <v>1.7607767887274193</v>
      </c>
      <c r="N18">
        <f ca="1"/>
        <v>-7.6630734293110576</v>
      </c>
      <c r="O18">
        <f ca="1"/>
        <v>-2.6389229876451279</v>
      </c>
      <c r="P18">
        <f ca="1"/>
        <v>44.667125731570287</v>
      </c>
      <c r="Q18">
        <f ca="1"/>
        <v>8.3554762220657341</v>
      </c>
      <c r="R18">
        <f ca="1"/>
        <v>-0.8469660924083976</v>
      </c>
    </row>
    <row r="19" spans="1:18" x14ac:dyDescent="0.45">
      <c r="A19" cm="1">
        <f t="array" aca="1" ref="A19" ca="1">INDEX($B$3:$AE$3,ROW()-3)</f>
        <v>1.4805575463319769E-2</v>
      </c>
      <c r="B19">
        <f ca="1"/>
        <v>3.9227074843494605</v>
      </c>
      <c r="C19">
        <f ca="1"/>
        <v>-124.67739427166499</v>
      </c>
      <c r="D19">
        <f ca="1"/>
        <v>25.467372762963521</v>
      </c>
      <c r="E19">
        <f ca="1"/>
        <v>-253.16849406454077</v>
      </c>
      <c r="F19">
        <f ca="1"/>
        <v>20.600515925020574</v>
      </c>
      <c r="G19">
        <f ca="1"/>
        <v>57.227960762108175</v>
      </c>
      <c r="H19">
        <f ca="1"/>
        <v>257.70476621851481</v>
      </c>
      <c r="I19">
        <f ca="1"/>
        <v>3.9114113420354135</v>
      </c>
      <c r="J19">
        <f ca="1"/>
        <v>-135.11178660166888</v>
      </c>
      <c r="K19">
        <f ca="1"/>
        <v>-93.584317545453459</v>
      </c>
      <c r="L19">
        <f ca="1"/>
        <v>23.06748362865099</v>
      </c>
      <c r="M19">
        <f ca="1"/>
        <v>-171.89233444705931</v>
      </c>
      <c r="N19">
        <f ca="1"/>
        <v>-31.385963612822447</v>
      </c>
      <c r="O19">
        <f ca="1"/>
        <v>-15.629069169227444</v>
      </c>
      <c r="P19">
        <f ca="1"/>
        <v>8.3554762220657306</v>
      </c>
      <c r="Q19">
        <f ca="1"/>
        <v>656.20980510894151</v>
      </c>
      <c r="R19">
        <f ca="1"/>
        <v>4.9151151820274634</v>
      </c>
    </row>
    <row r="20" spans="1:18" x14ac:dyDescent="0.45">
      <c r="A20" cm="1">
        <f t="array" aca="1" ref="A20" ca="1">INDEX($B$3:$AE$3,ROW()-3)</f>
        <v>2.206499316229427E-3</v>
      </c>
      <c r="B20">
        <f ca="1"/>
        <v>31.513557239102518</v>
      </c>
      <c r="C20">
        <f ca="1"/>
        <v>88.817733055202439</v>
      </c>
      <c r="D20">
        <f ca="1"/>
        <v>-7.9549370549734633</v>
      </c>
      <c r="E20">
        <f ca="1"/>
        <v>16.678434432495465</v>
      </c>
      <c r="F20">
        <f ca="1"/>
        <v>1.3677618979628867</v>
      </c>
      <c r="G20">
        <f ca="1"/>
        <v>-35.349485469376162</v>
      </c>
      <c r="H20">
        <f ca="1"/>
        <v>-600.44805261619433</v>
      </c>
      <c r="I20">
        <f ca="1"/>
        <v>2.063840103006485</v>
      </c>
      <c r="J20">
        <f ca="1"/>
        <v>-159.73699087455972</v>
      </c>
      <c r="K20">
        <f ca="1"/>
        <v>-59.880604414528612</v>
      </c>
      <c r="L20">
        <f ca="1"/>
        <v>-25.819742283449074</v>
      </c>
      <c r="M20">
        <f ca="1"/>
        <v>26.912046250887041</v>
      </c>
      <c r="N20">
        <f ca="1"/>
        <v>-2.4747756880254173</v>
      </c>
      <c r="O20">
        <f ca="1"/>
        <v>-19.220517973757538</v>
      </c>
      <c r="P20">
        <f ca="1"/>
        <v>-0.84696609240841958</v>
      </c>
      <c r="Q20">
        <f ca="1"/>
        <v>4.9151151820274759</v>
      </c>
      <c r="R20">
        <f ca="1"/>
        <v>318.17318354691093</v>
      </c>
    </row>
    <row r="21" spans="1:18" x14ac:dyDescent="0.45">
      <c r="A21" t="str" cm="1">
        <f t="array" aca="1" ref="A21" ca="1">INDEX($B$3:$AE$3,ROW()-3)</f>
        <v/>
      </c>
    </row>
    <row r="22" spans="1:18" x14ac:dyDescent="0.45">
      <c r="A22" t="str" cm="1">
        <f t="array" aca="1" ref="A22" ca="1">INDEX($B$3:$AE$3,ROW()-3)</f>
        <v/>
      </c>
    </row>
    <row r="23" spans="1:18" x14ac:dyDescent="0.45">
      <c r="A23" t="str" cm="1">
        <f t="array" aca="1" ref="A23" ca="1">INDEX($B$3:$AE$3,ROW()-3)</f>
        <v/>
      </c>
    </row>
    <row r="24" spans="1:18" x14ac:dyDescent="0.45">
      <c r="A24" t="str" cm="1">
        <f t="array" aca="1" ref="A24" ca="1">INDEX($B$3:$AE$3,ROW()-3)</f>
        <v/>
      </c>
    </row>
    <row r="25" spans="1:18" x14ac:dyDescent="0.45">
      <c r="A25" t="str" cm="1">
        <f t="array" aca="1" ref="A25" ca="1">INDEX($B$3:$AE$3,ROW()-3)</f>
        <v/>
      </c>
    </row>
    <row r="26" spans="1:18" x14ac:dyDescent="0.45">
      <c r="A26" t="str" cm="1">
        <f t="array" aca="1" ref="A26" ca="1">INDEX($B$3:$AE$3,ROW()-3)</f>
        <v/>
      </c>
    </row>
    <row r="27" spans="1:18" x14ac:dyDescent="0.45">
      <c r="A27" t="str" cm="1">
        <f t="array" aca="1" ref="A27" ca="1">INDEX($B$3:$AE$3,ROW()-3)</f>
        <v/>
      </c>
    </row>
    <row r="28" spans="1:18" x14ac:dyDescent="0.45">
      <c r="A28" t="str" cm="1">
        <f t="array" aca="1" ref="A28" ca="1">INDEX($B$3:$AE$3,ROW()-3)</f>
        <v/>
      </c>
    </row>
    <row r="29" spans="1:18" x14ac:dyDescent="0.45">
      <c r="A29" t="str" cm="1">
        <f t="array" aca="1" ref="A29" ca="1">INDEX($B$3:$AE$3,ROW()-3)</f>
        <v/>
      </c>
    </row>
    <row r="30" spans="1:18" x14ac:dyDescent="0.45">
      <c r="A30" t="str" cm="1">
        <f t="array" aca="1" ref="A30" ca="1">INDEX($B$3:$AE$3,ROW()-3)</f>
        <v/>
      </c>
    </row>
    <row r="31" spans="1:18" x14ac:dyDescent="0.45">
      <c r="A31" t="str" cm="1">
        <f t="array" aca="1" ref="A31" ca="1">INDEX($B$3:$AE$3,ROW()-3)</f>
        <v/>
      </c>
    </row>
    <row r="32" spans="1:18" x14ac:dyDescent="0.45">
      <c r="A32" t="str" cm="1">
        <f t="array" aca="1" ref="A32" ca="1">INDEX($B$3:$AE$3,ROW()-3)</f>
        <v/>
      </c>
    </row>
    <row r="33" spans="1:31" x14ac:dyDescent="0.45">
      <c r="A33" t="str" cm="1">
        <f t="array" aca="1" ref="A33" ca="1">INDEX($B$3:$AE$3,ROW()-3)</f>
        <v/>
      </c>
    </row>
    <row r="34" spans="1:31" x14ac:dyDescent="0.45">
      <c r="B34">
        <f ca="1">IFERROR(B4*$A4*B$3,"")</f>
        <v>0.32156169611889307</v>
      </c>
      <c r="C34">
        <f t="shared" ref="C34:AE34" ca="1" si="0">IFERROR(C4*$A4*C$3,"")</f>
        <v>-3.0240471504512811E-2</v>
      </c>
      <c r="D34">
        <f t="shared" ca="1" si="0"/>
        <v>-2.1194541590367686E-2</v>
      </c>
      <c r="E34">
        <f t="shared" ca="1" si="0"/>
        <v>-9.3119508235117322E-3</v>
      </c>
      <c r="F34">
        <f t="shared" ca="1" si="0"/>
        <v>1.5878862723672175E-2</v>
      </c>
      <c r="G34">
        <f t="shared" ca="1" si="0"/>
        <v>4.9379366792638407E-2</v>
      </c>
      <c r="H34">
        <f t="shared" ca="1" si="0"/>
        <v>-5.5710471277987512E-2</v>
      </c>
      <c r="I34">
        <f t="shared" ca="1" si="0"/>
        <v>4.1229399541800667E-5</v>
      </c>
      <c r="J34">
        <f t="shared" ca="1" si="0"/>
        <v>-1.5918074428521532E-2</v>
      </c>
      <c r="K34">
        <f t="shared" ca="1" si="0"/>
        <v>-7.5919583538231306E-2</v>
      </c>
      <c r="L34">
        <f t="shared" ca="1" si="0"/>
        <v>7.0990138416238595E-3</v>
      </c>
      <c r="M34">
        <f t="shared" ca="1" si="0"/>
        <v>-5.5964080027940934E-2</v>
      </c>
      <c r="N34">
        <f t="shared" ca="1" si="0"/>
        <v>2.2284857374605515E-2</v>
      </c>
      <c r="O34">
        <f t="shared" ca="1" si="0"/>
        <v>-2.3766553587710043E-3</v>
      </c>
      <c r="P34">
        <f t="shared" ca="1" si="0"/>
        <v>-0.10441507182844431</v>
      </c>
      <c r="Q34">
        <f t="shared" ca="1" si="0"/>
        <v>1.9140301658327316E-3</v>
      </c>
      <c r="R34">
        <f t="shared" ca="1" si="0"/>
        <v>2.2915998650334893E-3</v>
      </c>
      <c r="S34" t="str">
        <f t="shared" ca="1" si="0"/>
        <v/>
      </c>
      <c r="T34" t="str">
        <f t="shared" ca="1" si="0"/>
        <v/>
      </c>
      <c r="U34" t="str">
        <f t="shared" ca="1" si="0"/>
        <v/>
      </c>
      <c r="V34" t="str">
        <f t="shared" ca="1" si="0"/>
        <v/>
      </c>
      <c r="W34" t="str">
        <f t="shared" ca="1" si="0"/>
        <v/>
      </c>
      <c r="X34" t="str">
        <f t="shared" ca="1" si="0"/>
        <v/>
      </c>
      <c r="Y34" t="str">
        <f t="shared" ca="1" si="0"/>
        <v/>
      </c>
      <c r="Z34" t="str">
        <f t="shared" ca="1" si="0"/>
        <v/>
      </c>
      <c r="AA34" t="str">
        <f t="shared" ca="1" si="0"/>
        <v/>
      </c>
      <c r="AB34" t="str">
        <f t="shared" ca="1" si="0"/>
        <v/>
      </c>
      <c r="AC34" t="str">
        <f t="shared" ca="1" si="0"/>
        <v/>
      </c>
      <c r="AD34" t="str">
        <f t="shared" ca="1" si="0"/>
        <v/>
      </c>
      <c r="AE34" t="str">
        <f t="shared" ca="1" si="0"/>
        <v/>
      </c>
    </row>
    <row r="35" spans="1:31" x14ac:dyDescent="0.45">
      <c r="B35">
        <f t="shared" ref="B35:AE35" ca="1" si="1">IFERROR(B5*$A5*B$3,"")</f>
        <v>-3.0240471504512669E-2</v>
      </c>
      <c r="C35">
        <f t="shared" ca="1" si="1"/>
        <v>0.25994924073379316</v>
      </c>
      <c r="D35">
        <f t="shared" ca="1" si="1"/>
        <v>1.9151724900613242E-2</v>
      </c>
      <c r="E35">
        <f t="shared" ca="1" si="1"/>
        <v>6.5398139508800343E-2</v>
      </c>
      <c r="F35">
        <f t="shared" ca="1" si="1"/>
        <v>-1.7909665651455114E-2</v>
      </c>
      <c r="G35">
        <f t="shared" ca="1" si="1"/>
        <v>-2.3042443370756779E-2</v>
      </c>
      <c r="H35">
        <f t="shared" ca="1" si="1"/>
        <v>-4.0907157437559453E-2</v>
      </c>
      <c r="I35">
        <f t="shared" ca="1" si="1"/>
        <v>4.970207856378946E-3</v>
      </c>
      <c r="J35">
        <f t="shared" ca="1" si="1"/>
        <v>-5.264695785729346E-2</v>
      </c>
      <c r="K35">
        <f t="shared" ca="1" si="1"/>
        <v>-1.2842683433583286E-2</v>
      </c>
      <c r="L35">
        <f t="shared" ca="1" si="1"/>
        <v>-1.5082583283994587E-2</v>
      </c>
      <c r="M35">
        <f t="shared" ca="1" si="1"/>
        <v>-3.5964639285719933E-2</v>
      </c>
      <c r="N35">
        <f t="shared" ca="1" si="1"/>
        <v>-1.4258594901153474E-3</v>
      </c>
      <c r="O35">
        <f t="shared" ca="1" si="1"/>
        <v>-1.1851339865808184E-2</v>
      </c>
      <c r="P35">
        <f t="shared" ca="1" si="1"/>
        <v>4.4046397405609602E-2</v>
      </c>
      <c r="Q35">
        <f t="shared" ca="1" si="1"/>
        <v>-3.5763048547399021E-2</v>
      </c>
      <c r="R35">
        <f t="shared" ca="1" si="1"/>
        <v>3.7968636765581447E-3</v>
      </c>
      <c r="S35" t="str">
        <f t="shared" ca="1" si="1"/>
        <v/>
      </c>
      <c r="T35" t="str">
        <f t="shared" ca="1" si="1"/>
        <v/>
      </c>
      <c r="U35" t="str">
        <f t="shared" ca="1" si="1"/>
        <v/>
      </c>
      <c r="V35" t="str">
        <f t="shared" ca="1" si="1"/>
        <v/>
      </c>
      <c r="W35" t="str">
        <f t="shared" ca="1" si="1"/>
        <v/>
      </c>
      <c r="X35" t="str">
        <f t="shared" ca="1" si="1"/>
        <v/>
      </c>
      <c r="Y35" t="str">
        <f t="shared" ca="1" si="1"/>
        <v/>
      </c>
      <c r="Z35" t="str">
        <f t="shared" ca="1" si="1"/>
        <v/>
      </c>
      <c r="AA35" t="str">
        <f t="shared" ca="1" si="1"/>
        <v/>
      </c>
      <c r="AB35" t="str">
        <f t="shared" ca="1" si="1"/>
        <v/>
      </c>
      <c r="AC35" t="str">
        <f t="shared" ca="1" si="1"/>
        <v/>
      </c>
      <c r="AD35" t="str">
        <f t="shared" ca="1" si="1"/>
        <v/>
      </c>
      <c r="AE35" t="str">
        <f t="shared" ca="1" si="1"/>
        <v/>
      </c>
    </row>
    <row r="36" spans="1:31" x14ac:dyDescent="0.45">
      <c r="B36">
        <f t="shared" ref="B36:AE36" ca="1" si="2">IFERROR(B6*$A6*B$3,"")</f>
        <v>-2.1194541590367627E-2</v>
      </c>
      <c r="C36">
        <f t="shared" ca="1" si="2"/>
        <v>1.9151724900613266E-2</v>
      </c>
      <c r="D36">
        <f t="shared" ca="1" si="2"/>
        <v>6.3799645456560833E-2</v>
      </c>
      <c r="E36">
        <f t="shared" ca="1" si="2"/>
        <v>9.6236661957331462E-3</v>
      </c>
      <c r="F36">
        <f t="shared" ca="1" si="2"/>
        <v>-9.3108198266023904E-3</v>
      </c>
      <c r="G36">
        <f t="shared" ca="1" si="2"/>
        <v>-2.3813724564793748E-2</v>
      </c>
      <c r="H36">
        <f t="shared" ca="1" si="2"/>
        <v>5.2094313844925988E-3</v>
      </c>
      <c r="I36">
        <f t="shared" ca="1" si="2"/>
        <v>1.4963486301839749E-3</v>
      </c>
      <c r="J36">
        <f t="shared" ca="1" si="2"/>
        <v>-1.0853372652574066E-2</v>
      </c>
      <c r="K36">
        <f t="shared" ca="1" si="2"/>
        <v>-6.5888936991066682E-2</v>
      </c>
      <c r="L36">
        <f t="shared" ca="1" si="2"/>
        <v>-9.5547053584817757E-3</v>
      </c>
      <c r="M36">
        <f t="shared" ca="1" si="2"/>
        <v>-2.6303634035546547E-3</v>
      </c>
      <c r="N36">
        <f t="shared" ca="1" si="2"/>
        <v>-5.5350512585586537E-3</v>
      </c>
      <c r="O36">
        <f t="shared" ca="1" si="2"/>
        <v>-6.3567632164509384E-3</v>
      </c>
      <c r="P36">
        <f t="shared" ca="1" si="2"/>
        <v>-3.9012926738478545E-3</v>
      </c>
      <c r="Q36">
        <f t="shared" ca="1" si="2"/>
        <v>5.6365272704040209E-3</v>
      </c>
      <c r="R36">
        <f t="shared" ca="1" si="2"/>
        <v>-2.6238724525735007E-4</v>
      </c>
      <c r="S36" t="str">
        <f t="shared" ca="1" si="2"/>
        <v/>
      </c>
      <c r="T36" t="str">
        <f t="shared" ca="1" si="2"/>
        <v/>
      </c>
      <c r="U36" t="str">
        <f t="shared" ca="1" si="2"/>
        <v/>
      </c>
      <c r="V36" t="str">
        <f t="shared" ca="1" si="2"/>
        <v/>
      </c>
      <c r="W36" t="str">
        <f t="shared" ca="1" si="2"/>
        <v/>
      </c>
      <c r="X36" t="str">
        <f t="shared" ca="1" si="2"/>
        <v/>
      </c>
      <c r="Y36" t="str">
        <f t="shared" ca="1" si="2"/>
        <v/>
      </c>
      <c r="Z36" t="str">
        <f t="shared" ca="1" si="2"/>
        <v/>
      </c>
      <c r="AA36" t="str">
        <f t="shared" ca="1" si="2"/>
        <v/>
      </c>
      <c r="AB36" t="str">
        <f t="shared" ca="1" si="2"/>
        <v/>
      </c>
      <c r="AC36" t="str">
        <f t="shared" ca="1" si="2"/>
        <v/>
      </c>
      <c r="AD36" t="str">
        <f t="shared" ca="1" si="2"/>
        <v/>
      </c>
      <c r="AE36" t="str">
        <f t="shared" ca="1" si="2"/>
        <v/>
      </c>
    </row>
    <row r="37" spans="1:31" x14ac:dyDescent="0.45">
      <c r="B37">
        <f t="shared" ref="B37:AE37" ca="1" si="3">IFERROR(B7*$A7*B$3,"")</f>
        <v>-9.3119508235117218E-3</v>
      </c>
      <c r="C37">
        <f t="shared" ca="1" si="3"/>
        <v>6.5398139508800412E-2</v>
      </c>
      <c r="D37">
        <f t="shared" ca="1" si="3"/>
        <v>9.623666195733167E-3</v>
      </c>
      <c r="E37">
        <f t="shared" ca="1" si="3"/>
        <v>0.14482901823693153</v>
      </c>
      <c r="F37">
        <f t="shared" ca="1" si="3"/>
        <v>-1.1909841854058927E-2</v>
      </c>
      <c r="G37">
        <f t="shared" ca="1" si="3"/>
        <v>-2.987215249199757E-2</v>
      </c>
      <c r="H37">
        <f t="shared" ca="1" si="3"/>
        <v>-1.880331634638896E-2</v>
      </c>
      <c r="I37">
        <f t="shared" ca="1" si="3"/>
        <v>-4.4995757926676629E-3</v>
      </c>
      <c r="J37">
        <f t="shared" ca="1" si="3"/>
        <v>-5.171462531737215E-2</v>
      </c>
      <c r="K37">
        <f t="shared" ca="1" si="3"/>
        <v>-6.9400379339860152E-2</v>
      </c>
      <c r="L37">
        <f t="shared" ca="1" si="3"/>
        <v>-8.2039406947743039E-3</v>
      </c>
      <c r="M37">
        <f t="shared" ca="1" si="3"/>
        <v>-3.3824895872280797E-2</v>
      </c>
      <c r="N37">
        <f t="shared" ca="1" si="3"/>
        <v>2.7255780490075994E-2</v>
      </c>
      <c r="O37">
        <f t="shared" ca="1" si="3"/>
        <v>-8.4780812324124349E-3</v>
      </c>
      <c r="P37">
        <f t="shared" ca="1" si="3"/>
        <v>-4.2605111500268389E-3</v>
      </c>
      <c r="Q37">
        <f t="shared" ca="1" si="3"/>
        <v>-4.1612364181840202E-2</v>
      </c>
      <c r="R37">
        <f t="shared" ca="1" si="3"/>
        <v>4.0855122718088462E-4</v>
      </c>
      <c r="S37" t="str">
        <f t="shared" ca="1" si="3"/>
        <v/>
      </c>
      <c r="T37" t="str">
        <f t="shared" ca="1" si="3"/>
        <v/>
      </c>
      <c r="U37" t="str">
        <f t="shared" ca="1" si="3"/>
        <v/>
      </c>
      <c r="V37" t="str">
        <f t="shared" ca="1" si="3"/>
        <v/>
      </c>
      <c r="W37" t="str">
        <f t="shared" ca="1" si="3"/>
        <v/>
      </c>
      <c r="X37" t="str">
        <f t="shared" ca="1" si="3"/>
        <v/>
      </c>
      <c r="Y37" t="str">
        <f t="shared" ca="1" si="3"/>
        <v/>
      </c>
      <c r="Z37" t="str">
        <f t="shared" ca="1" si="3"/>
        <v/>
      </c>
      <c r="AA37" t="str">
        <f t="shared" ca="1" si="3"/>
        <v/>
      </c>
      <c r="AB37" t="str">
        <f t="shared" ca="1" si="3"/>
        <v/>
      </c>
      <c r="AC37" t="str">
        <f t="shared" ca="1" si="3"/>
        <v/>
      </c>
      <c r="AD37" t="str">
        <f t="shared" ca="1" si="3"/>
        <v/>
      </c>
      <c r="AE37" t="str">
        <f t="shared" ca="1" si="3"/>
        <v/>
      </c>
    </row>
    <row r="38" spans="1:31" x14ac:dyDescent="0.45">
      <c r="B38">
        <f t="shared" ref="B38:AE38" ca="1" si="4">IFERROR(B8*$A8*B$3,"")</f>
        <v>1.5878862723672182E-2</v>
      </c>
      <c r="C38">
        <f t="shared" ca="1" si="4"/>
        <v>-1.7909665651455121E-2</v>
      </c>
      <c r="D38">
        <f t="shared" ca="1" si="4"/>
        <v>-9.3108198266023939E-3</v>
      </c>
      <c r="E38">
        <f t="shared" ca="1" si="4"/>
        <v>-1.1909841854058913E-2</v>
      </c>
      <c r="F38">
        <f t="shared" ca="1" si="4"/>
        <v>1.4786733478259179E-2</v>
      </c>
      <c r="G38">
        <f t="shared" ca="1" si="4"/>
        <v>1.2696543072507567E-2</v>
      </c>
      <c r="H38">
        <f t="shared" ca="1" si="4"/>
        <v>-1.6696540683356659E-2</v>
      </c>
      <c r="I38">
        <f t="shared" ca="1" si="4"/>
        <v>6.1619401170485836E-4</v>
      </c>
      <c r="J38">
        <f t="shared" ca="1" si="4"/>
        <v>8.17971122069658E-3</v>
      </c>
      <c r="K38">
        <f t="shared" ca="1" si="4"/>
        <v>9.4679394278760105E-3</v>
      </c>
      <c r="L38">
        <f t="shared" ca="1" si="4"/>
        <v>3.5029780303176745E-3</v>
      </c>
      <c r="M38">
        <f t="shared" ca="1" si="4"/>
        <v>-3.3030218260313754E-3</v>
      </c>
      <c r="N38">
        <f t="shared" ca="1" si="4"/>
        <v>-9.2420710361904945E-4</v>
      </c>
      <c r="O38">
        <f t="shared" ca="1" si="4"/>
        <v>6.4078523603470173E-3</v>
      </c>
      <c r="P38">
        <f t="shared" ca="1" si="4"/>
        <v>-2.4868487355815269E-3</v>
      </c>
      <c r="Q38">
        <f t="shared" ca="1" si="4"/>
        <v>5.2992817546733831E-3</v>
      </c>
      <c r="R38">
        <f t="shared" ca="1" si="4"/>
        <v>5.2435802632270002E-5</v>
      </c>
      <c r="S38" t="str">
        <f t="shared" ca="1" si="4"/>
        <v/>
      </c>
      <c r="T38" t="str">
        <f t="shared" ca="1" si="4"/>
        <v/>
      </c>
      <c r="U38" t="str">
        <f t="shared" ca="1" si="4"/>
        <v/>
      </c>
      <c r="V38" t="str">
        <f t="shared" ca="1" si="4"/>
        <v/>
      </c>
      <c r="W38" t="str">
        <f t="shared" ca="1" si="4"/>
        <v/>
      </c>
      <c r="X38" t="str">
        <f t="shared" ca="1" si="4"/>
        <v/>
      </c>
      <c r="Y38" t="str">
        <f t="shared" ca="1" si="4"/>
        <v/>
      </c>
      <c r="Z38" t="str">
        <f t="shared" ca="1" si="4"/>
        <v/>
      </c>
      <c r="AA38" t="str">
        <f t="shared" ca="1" si="4"/>
        <v/>
      </c>
      <c r="AB38" t="str">
        <f t="shared" ca="1" si="4"/>
        <v/>
      </c>
      <c r="AC38" t="str">
        <f t="shared" ca="1" si="4"/>
        <v/>
      </c>
      <c r="AD38" t="str">
        <f t="shared" ca="1" si="4"/>
        <v/>
      </c>
      <c r="AE38" t="str">
        <f t="shared" ca="1" si="4"/>
        <v/>
      </c>
    </row>
    <row r="39" spans="1:31" x14ac:dyDescent="0.45">
      <c r="B39">
        <f t="shared" ref="B39:AE39" ca="1" si="5">IFERROR(B9*$A9*B$3,"")</f>
        <v>4.9379366792638407E-2</v>
      </c>
      <c r="C39">
        <f t="shared" ca="1" si="5"/>
        <v>-2.3042443370756796E-2</v>
      </c>
      <c r="D39">
        <f t="shared" ca="1" si="5"/>
        <v>-2.3813724564793751E-2</v>
      </c>
      <c r="E39">
        <f t="shared" ca="1" si="5"/>
        <v>-2.9872152491997501E-2</v>
      </c>
      <c r="F39">
        <f t="shared" ca="1" si="5"/>
        <v>1.2696543072507569E-2</v>
      </c>
      <c r="G39">
        <f t="shared" ca="1" si="5"/>
        <v>9.5347640593253805E-2</v>
      </c>
      <c r="H39">
        <f t="shared" ca="1" si="5"/>
        <v>-2.2492659170881987E-2</v>
      </c>
      <c r="I39">
        <f t="shared" ca="1" si="5"/>
        <v>2.1028029246760701E-3</v>
      </c>
      <c r="J39">
        <f t="shared" ca="1" si="5"/>
        <v>2.1495608008999929E-2</v>
      </c>
      <c r="K39">
        <f t="shared" ca="1" si="5"/>
        <v>-8.3246727427704996E-3</v>
      </c>
      <c r="L39">
        <f t="shared" ca="1" si="5"/>
        <v>9.1434972669120172E-3</v>
      </c>
      <c r="M39">
        <f t="shared" ca="1" si="5"/>
        <v>-2.5788380286384076E-2</v>
      </c>
      <c r="N39">
        <f t="shared" ca="1" si="5"/>
        <v>-5.1279228699908875E-3</v>
      </c>
      <c r="O39">
        <f t="shared" ca="1" si="5"/>
        <v>-1.3287790245370114E-2</v>
      </c>
      <c r="P39">
        <f t="shared" ca="1" si="5"/>
        <v>-1.370638915253929E-2</v>
      </c>
      <c r="Q39">
        <f t="shared" ca="1" si="5"/>
        <v>1.5640199340948329E-2</v>
      </c>
      <c r="R39">
        <f t="shared" ca="1" si="5"/>
        <v>-1.4397782714730128E-3</v>
      </c>
      <c r="S39" t="str">
        <f t="shared" ca="1" si="5"/>
        <v/>
      </c>
      <c r="T39" t="str">
        <f t="shared" ca="1" si="5"/>
        <v/>
      </c>
      <c r="U39" t="str">
        <f t="shared" ca="1" si="5"/>
        <v/>
      </c>
      <c r="V39" t="str">
        <f t="shared" ca="1" si="5"/>
        <v/>
      </c>
      <c r="W39" t="str">
        <f t="shared" ca="1" si="5"/>
        <v/>
      </c>
      <c r="X39" t="str">
        <f t="shared" ca="1" si="5"/>
        <v/>
      </c>
      <c r="Y39" t="str">
        <f t="shared" ca="1" si="5"/>
        <v/>
      </c>
      <c r="Z39" t="str">
        <f t="shared" ca="1" si="5"/>
        <v/>
      </c>
      <c r="AA39" t="str">
        <f t="shared" ca="1" si="5"/>
        <v/>
      </c>
      <c r="AB39" t="str">
        <f t="shared" ca="1" si="5"/>
        <v/>
      </c>
      <c r="AC39" t="str">
        <f t="shared" ca="1" si="5"/>
        <v/>
      </c>
      <c r="AD39" t="str">
        <f t="shared" ca="1" si="5"/>
        <v/>
      </c>
      <c r="AE39" t="str">
        <f t="shared" ca="1" si="5"/>
        <v/>
      </c>
    </row>
    <row r="40" spans="1:31" x14ac:dyDescent="0.45">
      <c r="B40">
        <f t="shared" ref="B40:AE40" ca="1" si="6">IFERROR(B10*$A10*B$3,"")</f>
        <v>-5.5710471277987561E-2</v>
      </c>
      <c r="C40">
        <f t="shared" ca="1" si="6"/>
        <v>-4.0907157437559301E-2</v>
      </c>
      <c r="D40">
        <f t="shared" ca="1" si="6"/>
        <v>5.20943138449265E-3</v>
      </c>
      <c r="E40">
        <f t="shared" ca="1" si="6"/>
        <v>-1.880331634638897E-2</v>
      </c>
      <c r="F40">
        <f t="shared" ca="1" si="6"/>
        <v>-1.6696540683356673E-2</v>
      </c>
      <c r="G40">
        <f t="shared" ca="1" si="6"/>
        <v>-2.2492659170882001E-2</v>
      </c>
      <c r="H40">
        <f t="shared" ca="1" si="6"/>
        <v>0.1614254846645494</v>
      </c>
      <c r="I40">
        <f t="shared" ca="1" si="6"/>
        <v>-4.3739232597538903E-3</v>
      </c>
      <c r="J40">
        <f t="shared" ca="1" si="6"/>
        <v>-4.8432398019265174E-3</v>
      </c>
      <c r="K40">
        <f t="shared" ca="1" si="6"/>
        <v>-4.907087340265899E-2</v>
      </c>
      <c r="L40">
        <f t="shared" ca="1" si="6"/>
        <v>1.5796293160181593E-2</v>
      </c>
      <c r="M40">
        <f t="shared" ca="1" si="6"/>
        <v>-1.95308320650187E-2</v>
      </c>
      <c r="N40">
        <f t="shared" ca="1" si="6"/>
        <v>6.6591955648871029E-3</v>
      </c>
      <c r="O40">
        <f t="shared" ca="1" si="6"/>
        <v>-1.3123078443797363E-2</v>
      </c>
      <c r="P40">
        <f t="shared" ca="1" si="6"/>
        <v>-2.9142960046930795E-3</v>
      </c>
      <c r="Q40">
        <f t="shared" ca="1" si="6"/>
        <v>1.7969857115413872E-2</v>
      </c>
      <c r="R40">
        <f t="shared" ca="1" si="6"/>
        <v>-6.2398782887286798E-3</v>
      </c>
      <c r="S40" t="str">
        <f t="shared" ca="1" si="6"/>
        <v/>
      </c>
      <c r="T40" t="str">
        <f t="shared" ca="1" si="6"/>
        <v/>
      </c>
      <c r="U40" t="str">
        <f t="shared" ca="1" si="6"/>
        <v/>
      </c>
      <c r="V40" t="str">
        <f t="shared" ca="1" si="6"/>
        <v/>
      </c>
      <c r="W40" t="str">
        <f t="shared" ca="1" si="6"/>
        <v/>
      </c>
      <c r="X40" t="str">
        <f t="shared" ca="1" si="6"/>
        <v/>
      </c>
      <c r="Y40" t="str">
        <f t="shared" ca="1" si="6"/>
        <v/>
      </c>
      <c r="Z40" t="str">
        <f t="shared" ca="1" si="6"/>
        <v/>
      </c>
      <c r="AA40" t="str">
        <f t="shared" ca="1" si="6"/>
        <v/>
      </c>
      <c r="AB40" t="str">
        <f t="shared" ca="1" si="6"/>
        <v/>
      </c>
      <c r="AC40" t="str">
        <f t="shared" ca="1" si="6"/>
        <v/>
      </c>
      <c r="AD40" t="str">
        <f t="shared" ca="1" si="6"/>
        <v/>
      </c>
      <c r="AE40" t="str">
        <f t="shared" ca="1" si="6"/>
        <v/>
      </c>
    </row>
    <row r="41" spans="1:31" x14ac:dyDescent="0.45">
      <c r="B41">
        <f t="shared" ref="B41:AE41" ca="1" si="7">IFERROR(B11*$A11*B$3,"")</f>
        <v>4.1229399541949257E-5</v>
      </c>
      <c r="C41">
        <f t="shared" ca="1" si="7"/>
        <v>4.9702078563788679E-3</v>
      </c>
      <c r="D41">
        <f t="shared" ca="1" si="7"/>
        <v>1.4963486301839712E-3</v>
      </c>
      <c r="E41">
        <f t="shared" ca="1" si="7"/>
        <v>-4.4995757926676273E-3</v>
      </c>
      <c r="F41">
        <f t="shared" ca="1" si="7"/>
        <v>6.1619401170489696E-4</v>
      </c>
      <c r="G41">
        <f t="shared" ca="1" si="7"/>
        <v>2.1028029246761434E-3</v>
      </c>
      <c r="H41">
        <f t="shared" ca="1" si="7"/>
        <v>-4.3739232597541523E-3</v>
      </c>
      <c r="I41">
        <f t="shared" ca="1" si="7"/>
        <v>1.3788270816677103E-2</v>
      </c>
      <c r="J41">
        <f t="shared" ca="1" si="7"/>
        <v>-1.7648456712676551E-3</v>
      </c>
      <c r="K41">
        <f t="shared" ca="1" si="7"/>
        <v>8.5929813010523215E-3</v>
      </c>
      <c r="L41">
        <f t="shared" ca="1" si="7"/>
        <v>4.5373803277508698E-4</v>
      </c>
      <c r="M41">
        <f t="shared" ca="1" si="7"/>
        <v>5.3722166809773006E-3</v>
      </c>
      <c r="N41">
        <f t="shared" ca="1" si="7"/>
        <v>-1.1466019016424527E-3</v>
      </c>
      <c r="O41">
        <f t="shared" ca="1" si="7"/>
        <v>7.671106436570569E-4</v>
      </c>
      <c r="P41">
        <f t="shared" ca="1" si="7"/>
        <v>-4.0691708595110001E-3</v>
      </c>
      <c r="Q41">
        <f t="shared" ca="1" si="7"/>
        <v>2.4786302801148474E-3</v>
      </c>
      <c r="R41">
        <f t="shared" ca="1" si="7"/>
        <v>1.9490941241842932E-4</v>
      </c>
      <c r="S41" t="str">
        <f t="shared" ca="1" si="7"/>
        <v/>
      </c>
      <c r="T41" t="str">
        <f t="shared" ca="1" si="7"/>
        <v/>
      </c>
      <c r="U41" t="str">
        <f t="shared" ca="1" si="7"/>
        <v/>
      </c>
      <c r="V41" t="str">
        <f t="shared" ca="1" si="7"/>
        <v/>
      </c>
      <c r="W41" t="str">
        <f t="shared" ca="1" si="7"/>
        <v/>
      </c>
      <c r="X41" t="str">
        <f t="shared" ca="1" si="7"/>
        <v/>
      </c>
      <c r="Y41" t="str">
        <f t="shared" ca="1" si="7"/>
        <v/>
      </c>
      <c r="Z41" t="str">
        <f t="shared" ca="1" si="7"/>
        <v/>
      </c>
      <c r="AA41" t="str">
        <f t="shared" ca="1" si="7"/>
        <v/>
      </c>
      <c r="AB41" t="str">
        <f t="shared" ca="1" si="7"/>
        <v/>
      </c>
      <c r="AC41" t="str">
        <f t="shared" ca="1" si="7"/>
        <v/>
      </c>
      <c r="AD41" t="str">
        <f t="shared" ca="1" si="7"/>
        <v/>
      </c>
      <c r="AE41" t="str">
        <f t="shared" ca="1" si="7"/>
        <v/>
      </c>
    </row>
    <row r="42" spans="1:31" x14ac:dyDescent="0.45">
      <c r="B42">
        <f t="shared" ref="B42:AE42" ca="1" si="8">IFERROR(B12*$A12*B$3,"")</f>
        <v>-1.5918074428521462E-2</v>
      </c>
      <c r="C42">
        <f t="shared" ca="1" si="8"/>
        <v>-5.2646957857293446E-2</v>
      </c>
      <c r="D42">
        <f t="shared" ca="1" si="8"/>
        <v>-1.0853372652574061E-2</v>
      </c>
      <c r="E42">
        <f t="shared" ca="1" si="8"/>
        <v>-5.1714625317372177E-2</v>
      </c>
      <c r="F42">
        <f t="shared" ca="1" si="8"/>
        <v>8.1797112206965939E-3</v>
      </c>
      <c r="G42">
        <f t="shared" ca="1" si="8"/>
        <v>2.1495608008999946E-2</v>
      </c>
      <c r="H42">
        <f t="shared" ca="1" si="8"/>
        <v>-4.8432398019265417E-3</v>
      </c>
      <c r="I42">
        <f t="shared" ca="1" si="8"/>
        <v>-1.7648456712676861E-3</v>
      </c>
      <c r="J42">
        <f t="shared" ca="1" si="8"/>
        <v>0.11231429185322388</v>
      </c>
      <c r="K42">
        <f t="shared" ca="1" si="8"/>
        <v>4.2938418354046451E-2</v>
      </c>
      <c r="L42">
        <f t="shared" ca="1" si="8"/>
        <v>-4.5369608635262701E-3</v>
      </c>
      <c r="M42">
        <f t="shared" ca="1" si="8"/>
        <v>7.9355432571713465E-3</v>
      </c>
      <c r="N42">
        <f t="shared" ca="1" si="8"/>
        <v>-4.8662156439484974E-2</v>
      </c>
      <c r="O42">
        <f t="shared" ca="1" si="8"/>
        <v>1.0573601423574283E-2</v>
      </c>
      <c r="P42">
        <f t="shared" ca="1" si="8"/>
        <v>-2.2062782255489764E-2</v>
      </c>
      <c r="Q42">
        <f t="shared" ca="1" si="8"/>
        <v>-1.9217536018516966E-2</v>
      </c>
      <c r="R42">
        <f t="shared" ca="1" si="8"/>
        <v>-3.3860118282321152E-3</v>
      </c>
      <c r="S42" t="str">
        <f t="shared" ca="1" si="8"/>
        <v/>
      </c>
      <c r="T42" t="str">
        <f t="shared" ca="1" si="8"/>
        <v/>
      </c>
      <c r="U42" t="str">
        <f t="shared" ca="1" si="8"/>
        <v/>
      </c>
      <c r="V42" t="str">
        <f t="shared" ca="1" si="8"/>
        <v/>
      </c>
      <c r="W42" t="str">
        <f t="shared" ca="1" si="8"/>
        <v/>
      </c>
      <c r="X42" t="str">
        <f t="shared" ca="1" si="8"/>
        <v/>
      </c>
      <c r="Y42" t="str">
        <f t="shared" ca="1" si="8"/>
        <v/>
      </c>
      <c r="Z42" t="str">
        <f t="shared" ca="1" si="8"/>
        <v/>
      </c>
      <c r="AA42" t="str">
        <f t="shared" ca="1" si="8"/>
        <v/>
      </c>
      <c r="AB42" t="str">
        <f t="shared" ca="1" si="8"/>
        <v/>
      </c>
      <c r="AC42" t="str">
        <f t="shared" ca="1" si="8"/>
        <v/>
      </c>
      <c r="AD42" t="str">
        <f t="shared" ca="1" si="8"/>
        <v/>
      </c>
      <c r="AE42" t="str">
        <f t="shared" ca="1" si="8"/>
        <v/>
      </c>
    </row>
    <row r="43" spans="1:31" x14ac:dyDescent="0.45">
      <c r="B43">
        <f t="shared" ref="B43:AE43" ca="1" si="9">IFERROR(B13*$A13*B$3,"")</f>
        <v>-7.5919583538231236E-2</v>
      </c>
      <c r="C43">
        <f t="shared" ca="1" si="9"/>
        <v>-1.2842683433583328E-2</v>
      </c>
      <c r="D43">
        <f t="shared" ca="1" si="9"/>
        <v>-6.5888936991066724E-2</v>
      </c>
      <c r="E43">
        <f t="shared" ca="1" si="9"/>
        <v>-6.9400379339860138E-2</v>
      </c>
      <c r="F43">
        <f t="shared" ca="1" si="9"/>
        <v>9.4679394278760435E-3</v>
      </c>
      <c r="G43">
        <f t="shared" ca="1" si="9"/>
        <v>-8.3246727427704371E-3</v>
      </c>
      <c r="H43">
        <f t="shared" ca="1" si="9"/>
        <v>-4.9070873402659067E-2</v>
      </c>
      <c r="I43">
        <f t="shared" ca="1" si="9"/>
        <v>8.5929813010522799E-3</v>
      </c>
      <c r="J43">
        <f t="shared" ca="1" si="9"/>
        <v>4.293841835404643E-2</v>
      </c>
      <c r="K43">
        <f t="shared" ca="1" si="9"/>
        <v>0.4633493991855</v>
      </c>
      <c r="L43">
        <f t="shared" ca="1" si="9"/>
        <v>-1.2558561536651178E-3</v>
      </c>
      <c r="M43">
        <f t="shared" ca="1" si="9"/>
        <v>0.12218292524943442</v>
      </c>
      <c r="N43">
        <f t="shared" ca="1" si="9"/>
        <v>-4.4527855314389561E-2</v>
      </c>
      <c r="O43">
        <f t="shared" ca="1" si="9"/>
        <v>2.383528878420586E-2</v>
      </c>
      <c r="P43">
        <f t="shared" ca="1" si="9"/>
        <v>2.5461156437895437E-2</v>
      </c>
      <c r="Q43">
        <f t="shared" ca="1" si="9"/>
        <v>-3.956856806244928E-2</v>
      </c>
      <c r="R43">
        <f t="shared" ca="1" si="9"/>
        <v>-3.7732183393771788E-3</v>
      </c>
      <c r="S43" t="str">
        <f t="shared" ca="1" si="9"/>
        <v/>
      </c>
      <c r="T43" t="str">
        <f t="shared" ca="1" si="9"/>
        <v/>
      </c>
      <c r="U43" t="str">
        <f t="shared" ca="1" si="9"/>
        <v/>
      </c>
      <c r="V43" t="str">
        <f t="shared" ca="1" si="9"/>
        <v/>
      </c>
      <c r="W43" t="str">
        <f t="shared" ca="1" si="9"/>
        <v/>
      </c>
      <c r="X43" t="str">
        <f t="shared" ca="1" si="9"/>
        <v/>
      </c>
      <c r="Y43" t="str">
        <f t="shared" ca="1" si="9"/>
        <v/>
      </c>
      <c r="Z43" t="str">
        <f t="shared" ca="1" si="9"/>
        <v/>
      </c>
      <c r="AA43" t="str">
        <f t="shared" ca="1" si="9"/>
        <v/>
      </c>
      <c r="AB43" t="str">
        <f t="shared" ca="1" si="9"/>
        <v/>
      </c>
      <c r="AC43" t="str">
        <f t="shared" ca="1" si="9"/>
        <v/>
      </c>
      <c r="AD43" t="str">
        <f t="shared" ca="1" si="9"/>
        <v/>
      </c>
      <c r="AE43" t="str">
        <f t="shared" ca="1" si="9"/>
        <v/>
      </c>
    </row>
    <row r="44" spans="1:31" x14ac:dyDescent="0.45">
      <c r="B44">
        <f t="shared" ref="B44:AE44" ca="1" si="10">IFERROR(B14*$A14*B$3,"")</f>
        <v>7.0990138416238526E-3</v>
      </c>
      <c r="C44">
        <f t="shared" ca="1" si="10"/>
        <v>-1.5082583283994587E-2</v>
      </c>
      <c r="D44">
        <f t="shared" ca="1" si="10"/>
        <v>-9.554705358481767E-3</v>
      </c>
      <c r="E44">
        <f t="shared" ca="1" si="10"/>
        <v>-8.2039406947743178E-3</v>
      </c>
      <c r="F44">
        <f t="shared" ca="1" si="10"/>
        <v>3.5029780303176671E-3</v>
      </c>
      <c r="G44">
        <f t="shared" ca="1" si="10"/>
        <v>9.1434972669120051E-3</v>
      </c>
      <c r="H44">
        <f t="shared" ca="1" si="10"/>
        <v>1.5796293160181635E-2</v>
      </c>
      <c r="I44">
        <f t="shared" ca="1" si="10"/>
        <v>4.5373803277509777E-4</v>
      </c>
      <c r="J44">
        <f t="shared" ca="1" si="10"/>
        <v>-4.5369608635262787E-3</v>
      </c>
      <c r="K44">
        <f t="shared" ca="1" si="10"/>
        <v>-1.2558561536651378E-3</v>
      </c>
      <c r="L44">
        <f t="shared" ca="1" si="10"/>
        <v>4.8716538827068813E-2</v>
      </c>
      <c r="M44">
        <f t="shared" ca="1" si="10"/>
        <v>-1.0519285824785785E-2</v>
      </c>
      <c r="N44">
        <f t="shared" ca="1" si="10"/>
        <v>1.6136138254471567E-2</v>
      </c>
      <c r="O44">
        <f t="shared" ca="1" si="10"/>
        <v>5.4860010485366694E-3</v>
      </c>
      <c r="P44">
        <f t="shared" ca="1" si="10"/>
        <v>1.6348624903992054E-2</v>
      </c>
      <c r="Q44">
        <f t="shared" ca="1" si="10"/>
        <v>1.9441362933888821E-2</v>
      </c>
      <c r="R44">
        <f t="shared" ca="1" si="10"/>
        <v>-3.2430742716132019E-3</v>
      </c>
      <c r="S44" t="str">
        <f t="shared" ca="1" si="10"/>
        <v/>
      </c>
      <c r="T44" t="str">
        <f t="shared" ca="1" si="10"/>
        <v/>
      </c>
      <c r="U44" t="str">
        <f t="shared" ca="1" si="10"/>
        <v/>
      </c>
      <c r="V44" t="str">
        <f t="shared" ca="1" si="10"/>
        <v/>
      </c>
      <c r="W44" t="str">
        <f t="shared" ca="1" si="10"/>
        <v/>
      </c>
      <c r="X44" t="str">
        <f t="shared" ca="1" si="10"/>
        <v/>
      </c>
      <c r="Y44" t="str">
        <f t="shared" ca="1" si="10"/>
        <v/>
      </c>
      <c r="Z44" t="str">
        <f t="shared" ca="1" si="10"/>
        <v/>
      </c>
      <c r="AA44" t="str">
        <f t="shared" ca="1" si="10"/>
        <v/>
      </c>
      <c r="AB44" t="str">
        <f t="shared" ca="1" si="10"/>
        <v/>
      </c>
      <c r="AC44" t="str">
        <f t="shared" ca="1" si="10"/>
        <v/>
      </c>
      <c r="AD44" t="str">
        <f t="shared" ca="1" si="10"/>
        <v/>
      </c>
      <c r="AE44" t="str">
        <f t="shared" ca="1" si="10"/>
        <v/>
      </c>
    </row>
    <row r="45" spans="1:31" x14ac:dyDescent="0.45">
      <c r="B45">
        <f t="shared" ref="B45:AE45" ca="1" si="11">IFERROR(B15*$A15*B$3,"")</f>
        <v>-5.5964080027940885E-2</v>
      </c>
      <c r="C45">
        <f t="shared" ca="1" si="11"/>
        <v>-3.5964639285719954E-2</v>
      </c>
      <c r="D45">
        <f t="shared" ca="1" si="11"/>
        <v>-2.6303634035546772E-3</v>
      </c>
      <c r="E45">
        <f t="shared" ca="1" si="11"/>
        <v>-3.3824895872280825E-2</v>
      </c>
      <c r="F45">
        <f t="shared" ca="1" si="11"/>
        <v>-3.3030218260313386E-3</v>
      </c>
      <c r="G45">
        <f t="shared" ca="1" si="11"/>
        <v>-2.5788380286384024E-2</v>
      </c>
      <c r="H45">
        <f t="shared" ca="1" si="11"/>
        <v>-1.9530832065018797E-2</v>
      </c>
      <c r="I45">
        <f t="shared" ca="1" si="11"/>
        <v>5.3722166809772485E-3</v>
      </c>
      <c r="J45">
        <f t="shared" ca="1" si="11"/>
        <v>7.9355432571713812E-3</v>
      </c>
      <c r="K45">
        <f t="shared" ca="1" si="11"/>
        <v>0.12218292524943451</v>
      </c>
      <c r="L45">
        <f t="shared" ca="1" si="11"/>
        <v>-1.0519285824785772E-2</v>
      </c>
      <c r="M45">
        <f t="shared" ca="1" si="11"/>
        <v>0.17996495730065193</v>
      </c>
      <c r="N45">
        <f t="shared" ca="1" si="11"/>
        <v>-4.3582953551072522E-2</v>
      </c>
      <c r="O45">
        <f t="shared" ca="1" si="11"/>
        <v>1.7051467090660518E-2</v>
      </c>
      <c r="P45">
        <f t="shared" ca="1" si="11"/>
        <v>1.5462893881736895E-3</v>
      </c>
      <c r="Q45">
        <f t="shared" ca="1" si="11"/>
        <v>-3.2499754975479335E-2</v>
      </c>
      <c r="R45">
        <f t="shared" ca="1" si="11"/>
        <v>7.5831352589315719E-4</v>
      </c>
      <c r="S45" t="str">
        <f t="shared" ca="1" si="11"/>
        <v/>
      </c>
      <c r="T45" t="str">
        <f t="shared" ca="1" si="11"/>
        <v/>
      </c>
      <c r="U45" t="str">
        <f t="shared" ca="1" si="11"/>
        <v/>
      </c>
      <c r="V45" t="str">
        <f t="shared" ca="1" si="11"/>
        <v/>
      </c>
      <c r="W45" t="str">
        <f t="shared" ca="1" si="11"/>
        <v/>
      </c>
      <c r="X45" t="str">
        <f t="shared" ca="1" si="11"/>
        <v/>
      </c>
      <c r="Y45" t="str">
        <f t="shared" ca="1" si="11"/>
        <v/>
      </c>
      <c r="Z45" t="str">
        <f t="shared" ca="1" si="11"/>
        <v/>
      </c>
      <c r="AA45" t="str">
        <f t="shared" ca="1" si="11"/>
        <v/>
      </c>
      <c r="AB45" t="str">
        <f t="shared" ca="1" si="11"/>
        <v/>
      </c>
      <c r="AC45" t="str">
        <f t="shared" ca="1" si="11"/>
        <v/>
      </c>
      <c r="AD45" t="str">
        <f t="shared" ca="1" si="11"/>
        <v/>
      </c>
      <c r="AE45" t="str">
        <f t="shared" ca="1" si="11"/>
        <v/>
      </c>
    </row>
    <row r="46" spans="1:31" x14ac:dyDescent="0.45">
      <c r="B46">
        <f t="shared" ref="B46:AE46" ca="1" si="12">IFERROR(B16*$A16*B$3,"")</f>
        <v>2.2284857374605511E-2</v>
      </c>
      <c r="C46">
        <f t="shared" ca="1" si="12"/>
        <v>-1.4258594901153539E-3</v>
      </c>
      <c r="D46">
        <f t="shared" ca="1" si="12"/>
        <v>-5.5350512585586433E-3</v>
      </c>
      <c r="E46">
        <f t="shared" ca="1" si="12"/>
        <v>2.7255780490076008E-2</v>
      </c>
      <c r="F46">
        <f t="shared" ca="1" si="12"/>
        <v>-9.2420710361906539E-4</v>
      </c>
      <c r="G46">
        <f t="shared" ca="1" si="12"/>
        <v>-5.1279228699909005E-3</v>
      </c>
      <c r="H46">
        <f t="shared" ca="1" si="12"/>
        <v>6.6591955648871203E-3</v>
      </c>
      <c r="I46">
        <f t="shared" ca="1" si="12"/>
        <v>-1.1466019016424275E-3</v>
      </c>
      <c r="J46">
        <f t="shared" ca="1" si="12"/>
        <v>-4.8662156439484974E-2</v>
      </c>
      <c r="K46">
        <f t="shared" ca="1" si="12"/>
        <v>-4.4527855314389617E-2</v>
      </c>
      <c r="L46">
        <f t="shared" ca="1" si="12"/>
        <v>1.613613825447156E-2</v>
      </c>
      <c r="M46">
        <f t="shared" ca="1" si="12"/>
        <v>-4.3582953551072515E-2</v>
      </c>
      <c r="N46">
        <f t="shared" ca="1" si="12"/>
        <v>0.13549438014705648</v>
      </c>
      <c r="O46">
        <f t="shared" ca="1" si="12"/>
        <v>-5.6962196001441329E-3</v>
      </c>
      <c r="P46">
        <f t="shared" ca="1" si="12"/>
        <v>-7.0080465531993817E-3</v>
      </c>
      <c r="Q46">
        <f t="shared" ca="1" si="12"/>
        <v>-6.1796882143012512E-3</v>
      </c>
      <c r="R46">
        <f t="shared" ca="1" si="12"/>
        <v>-7.2618193853285436E-5</v>
      </c>
      <c r="S46" t="str">
        <f t="shared" ca="1" si="12"/>
        <v/>
      </c>
      <c r="T46" t="str">
        <f t="shared" ca="1" si="12"/>
        <v/>
      </c>
      <c r="U46" t="str">
        <f t="shared" ca="1" si="12"/>
        <v/>
      </c>
      <c r="V46" t="str">
        <f t="shared" ca="1" si="12"/>
        <v/>
      </c>
      <c r="W46" t="str">
        <f t="shared" ca="1" si="12"/>
        <v/>
      </c>
      <c r="X46" t="str">
        <f t="shared" ca="1" si="12"/>
        <v/>
      </c>
      <c r="Y46" t="str">
        <f t="shared" ca="1" si="12"/>
        <v/>
      </c>
      <c r="Z46" t="str">
        <f t="shared" ca="1" si="12"/>
        <v/>
      </c>
      <c r="AA46" t="str">
        <f t="shared" ca="1" si="12"/>
        <v/>
      </c>
      <c r="AB46" t="str">
        <f t="shared" ca="1" si="12"/>
        <v/>
      </c>
      <c r="AC46" t="str">
        <f t="shared" ca="1" si="12"/>
        <v/>
      </c>
      <c r="AD46" t="str">
        <f t="shared" ca="1" si="12"/>
        <v/>
      </c>
      <c r="AE46" t="str">
        <f t="shared" ca="1" si="12"/>
        <v/>
      </c>
    </row>
    <row r="47" spans="1:31" x14ac:dyDescent="0.45">
      <c r="B47">
        <f t="shared" ref="B47:AE47" ca="1" si="13">IFERROR(B17*$A17*B$3,"")</f>
        <v>-2.3766553587710104E-3</v>
      </c>
      <c r="C47">
        <f t="shared" ca="1" si="13"/>
        <v>-1.1851339865808198E-2</v>
      </c>
      <c r="D47">
        <f t="shared" ca="1" si="13"/>
        <v>-6.3567632164509506E-3</v>
      </c>
      <c r="E47">
        <f t="shared" ca="1" si="13"/>
        <v>-8.4780812324124349E-3</v>
      </c>
      <c r="F47">
        <f t="shared" ca="1" si="13"/>
        <v>6.4078523603470234E-3</v>
      </c>
      <c r="G47">
        <f t="shared" ca="1" si="13"/>
        <v>-1.328779024537011E-2</v>
      </c>
      <c r="H47">
        <f t="shared" ca="1" si="13"/>
        <v>-1.3123078443797351E-2</v>
      </c>
      <c r="I47">
        <f t="shared" ca="1" si="13"/>
        <v>7.6711064365704671E-4</v>
      </c>
      <c r="J47">
        <f t="shared" ca="1" si="13"/>
        <v>1.0573601423574283E-2</v>
      </c>
      <c r="K47">
        <f t="shared" ca="1" si="13"/>
        <v>2.3835288784205863E-2</v>
      </c>
      <c r="L47">
        <f t="shared" ca="1" si="13"/>
        <v>5.4860010485366754E-3</v>
      </c>
      <c r="M47">
        <f t="shared" ca="1" si="13"/>
        <v>1.7051467090660497E-2</v>
      </c>
      <c r="N47">
        <f t="shared" ca="1" si="13"/>
        <v>-5.6962196001441199E-3</v>
      </c>
      <c r="O47">
        <f t="shared" ca="1" si="13"/>
        <v>6.6631940473139417E-2</v>
      </c>
      <c r="P47">
        <f t="shared" ca="1" si="13"/>
        <v>-3.5375970067278335E-3</v>
      </c>
      <c r="Q47">
        <f t="shared" ca="1" si="13"/>
        <v>-4.5107822293596733E-3</v>
      </c>
      <c r="R47">
        <f t="shared" ca="1" si="13"/>
        <v>-8.2672741580144457E-4</v>
      </c>
      <c r="S47" t="str">
        <f t="shared" ca="1" si="13"/>
        <v/>
      </c>
      <c r="T47" t="str">
        <f t="shared" ca="1" si="13"/>
        <v/>
      </c>
      <c r="U47" t="str">
        <f t="shared" ca="1" si="13"/>
        <v/>
      </c>
      <c r="V47" t="str">
        <f t="shared" ca="1" si="13"/>
        <v/>
      </c>
      <c r="W47" t="str">
        <f t="shared" ca="1" si="13"/>
        <v/>
      </c>
      <c r="X47" t="str">
        <f t="shared" ca="1" si="13"/>
        <v/>
      </c>
      <c r="Y47" t="str">
        <f t="shared" ca="1" si="13"/>
        <v/>
      </c>
      <c r="Z47" t="str">
        <f t="shared" ca="1" si="13"/>
        <v/>
      </c>
      <c r="AA47" t="str">
        <f t="shared" ca="1" si="13"/>
        <v/>
      </c>
      <c r="AB47" t="str">
        <f t="shared" ca="1" si="13"/>
        <v/>
      </c>
      <c r="AC47" t="str">
        <f t="shared" ca="1" si="13"/>
        <v/>
      </c>
      <c r="AD47" t="str">
        <f t="shared" ca="1" si="13"/>
        <v/>
      </c>
      <c r="AE47" t="str">
        <f t="shared" ca="1" si="13"/>
        <v/>
      </c>
    </row>
    <row r="48" spans="1:31" x14ac:dyDescent="0.45">
      <c r="B48">
        <f t="shared" ref="B48:AE48" ca="1" si="14">IFERROR(B18*$A18*B$3,"")</f>
        <v>-0.1044150718284441</v>
      </c>
      <c r="C48">
        <f t="shared" ca="1" si="14"/>
        <v>4.4046397405609658E-2</v>
      </c>
      <c r="D48">
        <f t="shared" ca="1" si="14"/>
        <v>-3.9012926738478683E-3</v>
      </c>
      <c r="E48">
        <f t="shared" ca="1" si="14"/>
        <v>-4.2605111500268319E-3</v>
      </c>
      <c r="F48">
        <f t="shared" ca="1" si="14"/>
        <v>-2.4868487355815248E-3</v>
      </c>
      <c r="G48">
        <f t="shared" ca="1" si="14"/>
        <v>-1.3706389152539255E-2</v>
      </c>
      <c r="H48">
        <f t="shared" ca="1" si="14"/>
        <v>-2.9142960046931263E-3</v>
      </c>
      <c r="I48">
        <f t="shared" ca="1" si="14"/>
        <v>-4.069170859510975E-3</v>
      </c>
      <c r="J48">
        <f t="shared" ca="1" si="14"/>
        <v>-2.2062782255489792E-2</v>
      </c>
      <c r="K48">
        <f t="shared" ca="1" si="14"/>
        <v>2.5461156437895427E-2</v>
      </c>
      <c r="L48">
        <f t="shared" ca="1" si="14"/>
        <v>1.6348624903992047E-2</v>
      </c>
      <c r="M48">
        <f t="shared" ca="1" si="14"/>
        <v>1.5462893881736893E-3</v>
      </c>
      <c r="N48">
        <f t="shared" ca="1" si="14"/>
        <v>-7.0080465531993591E-3</v>
      </c>
      <c r="O48">
        <f t="shared" ca="1" si="14"/>
        <v>-3.5375970067278348E-3</v>
      </c>
      <c r="P48">
        <f t="shared" ca="1" si="14"/>
        <v>0.21123427055811875</v>
      </c>
      <c r="Q48">
        <f t="shared" ca="1" si="14"/>
        <v>8.5071616651313277E-3</v>
      </c>
      <c r="R48">
        <f t="shared" ca="1" si="14"/>
        <v>-1.2851623895033843E-4</v>
      </c>
      <c r="S48" t="str">
        <f t="shared" ca="1" si="14"/>
        <v/>
      </c>
      <c r="T48" t="str">
        <f t="shared" ca="1" si="14"/>
        <v/>
      </c>
      <c r="U48" t="str">
        <f t="shared" ca="1" si="14"/>
        <v/>
      </c>
      <c r="V48" t="str">
        <f t="shared" ca="1" si="14"/>
        <v/>
      </c>
      <c r="W48" t="str">
        <f t="shared" ca="1" si="14"/>
        <v/>
      </c>
      <c r="X48" t="str">
        <f t="shared" ca="1" si="14"/>
        <v/>
      </c>
      <c r="Y48" t="str">
        <f t="shared" ca="1" si="14"/>
        <v/>
      </c>
      <c r="Z48" t="str">
        <f t="shared" ca="1" si="14"/>
        <v/>
      </c>
      <c r="AA48" t="str">
        <f t="shared" ca="1" si="14"/>
        <v/>
      </c>
      <c r="AB48" t="str">
        <f t="shared" ca="1" si="14"/>
        <v/>
      </c>
      <c r="AC48" t="str">
        <f t="shared" ca="1" si="14"/>
        <v/>
      </c>
      <c r="AD48" t="str">
        <f t="shared" ca="1" si="14"/>
        <v/>
      </c>
      <c r="AE48" t="str">
        <f t="shared" ca="1" si="14"/>
        <v/>
      </c>
    </row>
    <row r="49" spans="2:31" x14ac:dyDescent="0.45">
      <c r="B49">
        <f t="shared" ref="B49:AE49" ca="1" si="15">IFERROR(B19*$A19*B$3,"")</f>
        <v>1.914030165832672E-3</v>
      </c>
      <c r="C49">
        <f t="shared" ca="1" si="15"/>
        <v>-3.5763048547398986E-2</v>
      </c>
      <c r="D49">
        <f t="shared" ca="1" si="15"/>
        <v>5.6365272704040322E-3</v>
      </c>
      <c r="E49">
        <f t="shared" ca="1" si="15"/>
        <v>-4.1612364181840167E-2</v>
      </c>
      <c r="F49">
        <f t="shared" ca="1" si="15"/>
        <v>5.2992817546733649E-3</v>
      </c>
      <c r="G49">
        <f t="shared" ca="1" si="15"/>
        <v>1.5640199340948312E-2</v>
      </c>
      <c r="H49">
        <f t="shared" ca="1" si="15"/>
        <v>1.7969857115413941E-2</v>
      </c>
      <c r="I49">
        <f t="shared" ca="1" si="15"/>
        <v>2.4786302801148787E-3</v>
      </c>
      <c r="J49">
        <f t="shared" ca="1" si="15"/>
        <v>-1.9217536018516983E-2</v>
      </c>
      <c r="K49">
        <f t="shared" ca="1" si="15"/>
        <v>-3.9568568062449315E-2</v>
      </c>
      <c r="L49">
        <f t="shared" ca="1" si="15"/>
        <v>1.944136293388881E-2</v>
      </c>
      <c r="M49">
        <f t="shared" ca="1" si="15"/>
        <v>-3.2499754975479321E-2</v>
      </c>
      <c r="N49">
        <f t="shared" ca="1" si="15"/>
        <v>-6.1796882143012452E-3</v>
      </c>
      <c r="O49">
        <f t="shared" ca="1" si="15"/>
        <v>-4.5107822293596897E-3</v>
      </c>
      <c r="P49">
        <f t="shared" ca="1" si="15"/>
        <v>8.5071616651313242E-3</v>
      </c>
      <c r="Q49">
        <f t="shared" ca="1" si="15"/>
        <v>0.1438445128513379</v>
      </c>
      <c r="R49">
        <f t="shared" ca="1" si="15"/>
        <v>1.6056940167257283E-4</v>
      </c>
      <c r="S49" t="str">
        <f t="shared" ca="1" si="15"/>
        <v/>
      </c>
      <c r="T49" t="str">
        <f t="shared" ca="1" si="15"/>
        <v/>
      </c>
      <c r="U49" t="str">
        <f t="shared" ca="1" si="15"/>
        <v/>
      </c>
      <c r="V49" t="str">
        <f t="shared" ca="1" si="15"/>
        <v/>
      </c>
      <c r="W49" t="str">
        <f t="shared" ca="1" si="15"/>
        <v/>
      </c>
      <c r="X49" t="str">
        <f t="shared" ca="1" si="15"/>
        <v/>
      </c>
      <c r="Y49" t="str">
        <f t="shared" ca="1" si="15"/>
        <v/>
      </c>
      <c r="Z49" t="str">
        <f t="shared" ca="1" si="15"/>
        <v/>
      </c>
      <c r="AA49" t="str">
        <f t="shared" ca="1" si="15"/>
        <v/>
      </c>
      <c r="AB49" t="str">
        <f t="shared" ca="1" si="15"/>
        <v/>
      </c>
      <c r="AC49" t="str">
        <f t="shared" ca="1" si="15"/>
        <v/>
      </c>
      <c r="AD49" t="str">
        <f t="shared" ca="1" si="15"/>
        <v/>
      </c>
      <c r="AE49" t="str">
        <f t="shared" ca="1" si="15"/>
        <v/>
      </c>
    </row>
    <row r="50" spans="2:31" x14ac:dyDescent="0.45">
      <c r="B50">
        <f t="shared" ref="B50:AE50" ca="1" si="16">IFERROR(B20*$A20*B$3,"")</f>
        <v>2.2915998650334959E-3</v>
      </c>
      <c r="C50">
        <f t="shared" ca="1" si="16"/>
        <v>3.7968636765581434E-3</v>
      </c>
      <c r="D50">
        <f t="shared" ca="1" si="16"/>
        <v>-2.6238724525735055E-4</v>
      </c>
      <c r="E50">
        <f t="shared" ca="1" si="16"/>
        <v>4.085512271808844E-4</v>
      </c>
      <c r="F50">
        <f t="shared" ca="1" si="16"/>
        <v>5.2435802632270931E-5</v>
      </c>
      <c r="G50">
        <f t="shared" ca="1" si="16"/>
        <v>-1.4397782714730119E-3</v>
      </c>
      <c r="H50">
        <f t="shared" ca="1" si="16"/>
        <v>-6.239878288728685E-3</v>
      </c>
      <c r="I50">
        <f t="shared" ca="1" si="16"/>
        <v>1.9490941241842799E-4</v>
      </c>
      <c r="J50">
        <f t="shared" ca="1" si="16"/>
        <v>-3.3860118282321157E-3</v>
      </c>
      <c r="K50">
        <f t="shared" ca="1" si="16"/>
        <v>-3.7732183393771788E-3</v>
      </c>
      <c r="L50">
        <f t="shared" ca="1" si="16"/>
        <v>-3.2430742716132014E-3</v>
      </c>
      <c r="M50">
        <f t="shared" ca="1" si="16"/>
        <v>7.583135258931599E-4</v>
      </c>
      <c r="N50">
        <f t="shared" ca="1" si="16"/>
        <v>-7.2618193853286032E-5</v>
      </c>
      <c r="O50">
        <f t="shared" ca="1" si="16"/>
        <v>-8.2672741580144349E-4</v>
      </c>
      <c r="P50">
        <f t="shared" ca="1" si="16"/>
        <v>-1.2851623895034176E-4</v>
      </c>
      <c r="Q50">
        <f t="shared" ca="1" si="16"/>
        <v>1.6056940167257324E-4</v>
      </c>
      <c r="R50">
        <f t="shared" ca="1" si="16"/>
        <v>1.5490704441525731E-3</v>
      </c>
      <c r="S50" t="str">
        <f t="shared" ca="1" si="16"/>
        <v/>
      </c>
      <c r="T50" t="str">
        <f t="shared" ca="1" si="16"/>
        <v/>
      </c>
      <c r="U50" t="str">
        <f t="shared" ca="1" si="16"/>
        <v/>
      </c>
      <c r="V50" t="str">
        <f t="shared" ca="1" si="16"/>
        <v/>
      </c>
      <c r="W50" t="str">
        <f t="shared" ca="1" si="16"/>
        <v/>
      </c>
      <c r="X50" t="str">
        <f t="shared" ca="1" si="16"/>
        <v/>
      </c>
      <c r="Y50" t="str">
        <f t="shared" ca="1" si="16"/>
        <v/>
      </c>
      <c r="Z50" t="str">
        <f t="shared" ca="1" si="16"/>
        <v/>
      </c>
      <c r="AA50" t="str">
        <f t="shared" ca="1" si="16"/>
        <v/>
      </c>
      <c r="AB50" t="str">
        <f t="shared" ca="1" si="16"/>
        <v/>
      </c>
      <c r="AC50" t="str">
        <f t="shared" ca="1" si="16"/>
        <v/>
      </c>
      <c r="AD50" t="str">
        <f t="shared" ca="1" si="16"/>
        <v/>
      </c>
      <c r="AE50" t="str">
        <f t="shared" ca="1" si="16"/>
        <v/>
      </c>
    </row>
    <row r="51" spans="2:31" x14ac:dyDescent="0.45">
      <c r="B51" t="str">
        <f t="shared" ref="B51:AE51" ca="1" si="17">IFERROR(B21*$A21*B$3,"")</f>
        <v/>
      </c>
      <c r="C51" t="str">
        <f t="shared" ca="1" si="17"/>
        <v/>
      </c>
      <c r="D51" t="str">
        <f t="shared" ca="1" si="17"/>
        <v/>
      </c>
      <c r="E51" t="str">
        <f t="shared" ca="1" si="17"/>
        <v/>
      </c>
      <c r="F51" t="str">
        <f t="shared" ca="1" si="17"/>
        <v/>
      </c>
      <c r="G51" t="str">
        <f t="shared" ca="1" si="17"/>
        <v/>
      </c>
      <c r="H51" t="str">
        <f t="shared" ca="1" si="17"/>
        <v/>
      </c>
      <c r="I51" t="str">
        <f t="shared" ca="1" si="17"/>
        <v/>
      </c>
      <c r="J51" t="str">
        <f t="shared" ca="1" si="17"/>
        <v/>
      </c>
      <c r="K51" t="str">
        <f t="shared" ca="1" si="17"/>
        <v/>
      </c>
      <c r="L51" t="str">
        <f t="shared" ca="1" si="17"/>
        <v/>
      </c>
      <c r="M51" t="str">
        <f t="shared" ca="1" si="17"/>
        <v/>
      </c>
      <c r="N51" t="str">
        <f t="shared" ca="1" si="17"/>
        <v/>
      </c>
      <c r="O51" t="str">
        <f t="shared" ca="1" si="17"/>
        <v/>
      </c>
      <c r="P51" t="str">
        <f t="shared" ca="1" si="17"/>
        <v/>
      </c>
      <c r="Q51" t="str">
        <f t="shared" ca="1" si="17"/>
        <v/>
      </c>
      <c r="R51" t="str">
        <f t="shared" ca="1" si="17"/>
        <v/>
      </c>
      <c r="S51" t="str">
        <f t="shared" ca="1" si="17"/>
        <v/>
      </c>
      <c r="T51" t="str">
        <f t="shared" ca="1" si="17"/>
        <v/>
      </c>
      <c r="U51" t="str">
        <f t="shared" ca="1" si="17"/>
        <v/>
      </c>
      <c r="V51" t="str">
        <f t="shared" ca="1" si="17"/>
        <v/>
      </c>
      <c r="W51" t="str">
        <f t="shared" ca="1" si="17"/>
        <v/>
      </c>
      <c r="X51" t="str">
        <f t="shared" ca="1" si="17"/>
        <v/>
      </c>
      <c r="Y51" t="str">
        <f t="shared" ca="1" si="17"/>
        <v/>
      </c>
      <c r="Z51" t="str">
        <f t="shared" ca="1" si="17"/>
        <v/>
      </c>
      <c r="AA51" t="str">
        <f t="shared" ca="1" si="17"/>
        <v/>
      </c>
      <c r="AB51" t="str">
        <f t="shared" ca="1" si="17"/>
        <v/>
      </c>
      <c r="AC51" t="str">
        <f t="shared" ca="1" si="17"/>
        <v/>
      </c>
      <c r="AD51" t="str">
        <f t="shared" ca="1" si="17"/>
        <v/>
      </c>
      <c r="AE51" t="str">
        <f t="shared" ca="1" si="17"/>
        <v/>
      </c>
    </row>
    <row r="52" spans="2:31" x14ac:dyDescent="0.45">
      <c r="B52" t="str">
        <f t="shared" ref="B52:AE52" ca="1" si="18">IFERROR(B22*$A22*B$3,"")</f>
        <v/>
      </c>
      <c r="C52" t="str">
        <f t="shared" ca="1" si="18"/>
        <v/>
      </c>
      <c r="D52" t="str">
        <f t="shared" ca="1" si="18"/>
        <v/>
      </c>
      <c r="E52" t="str">
        <f t="shared" ca="1" si="18"/>
        <v/>
      </c>
      <c r="F52" t="str">
        <f t="shared" ca="1" si="18"/>
        <v/>
      </c>
      <c r="G52" t="str">
        <f t="shared" ca="1" si="18"/>
        <v/>
      </c>
      <c r="H52" t="str">
        <f t="shared" ca="1" si="18"/>
        <v/>
      </c>
      <c r="I52" t="str">
        <f t="shared" ca="1" si="18"/>
        <v/>
      </c>
      <c r="J52" t="str">
        <f t="shared" ca="1" si="18"/>
        <v/>
      </c>
      <c r="K52" t="str">
        <f t="shared" ca="1" si="18"/>
        <v/>
      </c>
      <c r="L52" t="str">
        <f t="shared" ca="1" si="18"/>
        <v/>
      </c>
      <c r="M52" t="str">
        <f t="shared" ca="1" si="18"/>
        <v/>
      </c>
      <c r="N52" t="str">
        <f t="shared" ca="1" si="18"/>
        <v/>
      </c>
      <c r="O52" t="str">
        <f t="shared" ca="1" si="18"/>
        <v/>
      </c>
      <c r="P52" t="str">
        <f t="shared" ca="1" si="18"/>
        <v/>
      </c>
      <c r="Q52" t="str">
        <f t="shared" ca="1" si="18"/>
        <v/>
      </c>
      <c r="R52" t="str">
        <f t="shared" ca="1" si="18"/>
        <v/>
      </c>
      <c r="S52" t="str">
        <f t="shared" ca="1" si="18"/>
        <v/>
      </c>
      <c r="T52" t="str">
        <f t="shared" ca="1" si="18"/>
        <v/>
      </c>
      <c r="U52" t="str">
        <f t="shared" ca="1" si="18"/>
        <v/>
      </c>
      <c r="V52" t="str">
        <f t="shared" ca="1" si="18"/>
        <v/>
      </c>
      <c r="W52" t="str">
        <f t="shared" ca="1" si="18"/>
        <v/>
      </c>
      <c r="X52" t="str">
        <f t="shared" ca="1" si="18"/>
        <v/>
      </c>
      <c r="Y52" t="str">
        <f t="shared" ca="1" si="18"/>
        <v/>
      </c>
      <c r="Z52" t="str">
        <f t="shared" ca="1" si="18"/>
        <v/>
      </c>
      <c r="AA52" t="str">
        <f t="shared" ca="1" si="18"/>
        <v/>
      </c>
      <c r="AB52" t="str">
        <f t="shared" ca="1" si="18"/>
        <v/>
      </c>
      <c r="AC52" t="str">
        <f t="shared" ca="1" si="18"/>
        <v/>
      </c>
      <c r="AD52" t="str">
        <f t="shared" ca="1" si="18"/>
        <v/>
      </c>
      <c r="AE52" t="str">
        <f t="shared" ca="1" si="18"/>
        <v/>
      </c>
    </row>
    <row r="53" spans="2:31" x14ac:dyDescent="0.45">
      <c r="B53" t="str">
        <f t="shared" ref="B53:AE53" ca="1" si="19">IFERROR(B23*$A23*B$3,"")</f>
        <v/>
      </c>
      <c r="C53" t="str">
        <f t="shared" ca="1" si="19"/>
        <v/>
      </c>
      <c r="D53" t="str">
        <f t="shared" ca="1" si="19"/>
        <v/>
      </c>
      <c r="E53" t="str">
        <f t="shared" ca="1" si="19"/>
        <v/>
      </c>
      <c r="F53" t="str">
        <f t="shared" ca="1" si="19"/>
        <v/>
      </c>
      <c r="G53" t="str">
        <f t="shared" ca="1" si="19"/>
        <v/>
      </c>
      <c r="H53" t="str">
        <f t="shared" ca="1" si="19"/>
        <v/>
      </c>
      <c r="I53" t="str">
        <f t="shared" ca="1" si="19"/>
        <v/>
      </c>
      <c r="J53" t="str">
        <f t="shared" ca="1" si="19"/>
        <v/>
      </c>
      <c r="K53" t="str">
        <f t="shared" ca="1" si="19"/>
        <v/>
      </c>
      <c r="L53" t="str">
        <f t="shared" ca="1" si="19"/>
        <v/>
      </c>
      <c r="M53" t="str">
        <f t="shared" ca="1" si="19"/>
        <v/>
      </c>
      <c r="N53" t="str">
        <f t="shared" ca="1" si="19"/>
        <v/>
      </c>
      <c r="O53" t="str">
        <f t="shared" ca="1" si="19"/>
        <v/>
      </c>
      <c r="P53" t="str">
        <f t="shared" ca="1" si="19"/>
        <v/>
      </c>
      <c r="Q53" t="str">
        <f t="shared" ca="1" si="19"/>
        <v/>
      </c>
      <c r="R53" t="str">
        <f t="shared" ca="1" si="19"/>
        <v/>
      </c>
      <c r="S53" t="str">
        <f t="shared" ca="1" si="19"/>
        <v/>
      </c>
      <c r="T53" t="str">
        <f t="shared" ca="1" si="19"/>
        <v/>
      </c>
      <c r="U53" t="str">
        <f t="shared" ca="1" si="19"/>
        <v/>
      </c>
      <c r="V53" t="str">
        <f t="shared" ca="1" si="19"/>
        <v/>
      </c>
      <c r="W53" t="str">
        <f t="shared" ca="1" si="19"/>
        <v/>
      </c>
      <c r="X53" t="str">
        <f t="shared" ca="1" si="19"/>
        <v/>
      </c>
      <c r="Y53" t="str">
        <f t="shared" ca="1" si="19"/>
        <v/>
      </c>
      <c r="Z53" t="str">
        <f t="shared" ca="1" si="19"/>
        <v/>
      </c>
      <c r="AA53" t="str">
        <f t="shared" ca="1" si="19"/>
        <v/>
      </c>
      <c r="AB53" t="str">
        <f t="shared" ca="1" si="19"/>
        <v/>
      </c>
      <c r="AC53" t="str">
        <f t="shared" ca="1" si="19"/>
        <v/>
      </c>
      <c r="AD53" t="str">
        <f t="shared" ca="1" si="19"/>
        <v/>
      </c>
      <c r="AE53" t="str">
        <f t="shared" ca="1" si="19"/>
        <v/>
      </c>
    </row>
    <row r="54" spans="2:31" x14ac:dyDescent="0.45">
      <c r="B54" t="str">
        <f t="shared" ref="B54:AE54" ca="1" si="20">IFERROR(B24*$A24*B$3,"")</f>
        <v/>
      </c>
      <c r="C54" t="str">
        <f t="shared" ca="1" si="20"/>
        <v/>
      </c>
      <c r="D54" t="str">
        <f t="shared" ca="1" si="20"/>
        <v/>
      </c>
      <c r="E54" t="str">
        <f t="shared" ca="1" si="20"/>
        <v/>
      </c>
      <c r="F54" t="str">
        <f t="shared" ca="1" si="20"/>
        <v/>
      </c>
      <c r="G54" t="str">
        <f t="shared" ca="1" si="20"/>
        <v/>
      </c>
      <c r="H54" t="str">
        <f t="shared" ca="1" si="20"/>
        <v/>
      </c>
      <c r="I54" t="str">
        <f t="shared" ca="1" si="20"/>
        <v/>
      </c>
      <c r="J54" t="str">
        <f t="shared" ca="1" si="20"/>
        <v/>
      </c>
      <c r="K54" t="str">
        <f t="shared" ca="1" si="20"/>
        <v/>
      </c>
      <c r="L54" t="str">
        <f t="shared" ca="1" si="20"/>
        <v/>
      </c>
      <c r="M54" t="str">
        <f t="shared" ca="1" si="20"/>
        <v/>
      </c>
      <c r="N54" t="str">
        <f t="shared" ca="1" si="20"/>
        <v/>
      </c>
      <c r="O54" t="str">
        <f t="shared" ca="1" si="20"/>
        <v/>
      </c>
      <c r="P54" t="str">
        <f t="shared" ca="1" si="20"/>
        <v/>
      </c>
      <c r="Q54" t="str">
        <f t="shared" ca="1" si="20"/>
        <v/>
      </c>
      <c r="R54" t="str">
        <f t="shared" ca="1" si="20"/>
        <v/>
      </c>
      <c r="S54" t="str">
        <f t="shared" ca="1" si="20"/>
        <v/>
      </c>
      <c r="T54" t="str">
        <f t="shared" ca="1" si="20"/>
        <v/>
      </c>
      <c r="U54" t="str">
        <f t="shared" ca="1" si="20"/>
        <v/>
      </c>
      <c r="V54" t="str">
        <f t="shared" ca="1" si="20"/>
        <v/>
      </c>
      <c r="W54" t="str">
        <f t="shared" ca="1" si="20"/>
        <v/>
      </c>
      <c r="X54" t="str">
        <f t="shared" ca="1" si="20"/>
        <v/>
      </c>
      <c r="Y54" t="str">
        <f t="shared" ca="1" si="20"/>
        <v/>
      </c>
      <c r="Z54" t="str">
        <f t="shared" ca="1" si="20"/>
        <v/>
      </c>
      <c r="AA54" t="str">
        <f t="shared" ca="1" si="20"/>
        <v/>
      </c>
      <c r="AB54" t="str">
        <f t="shared" ca="1" si="20"/>
        <v/>
      </c>
      <c r="AC54" t="str">
        <f t="shared" ca="1" si="20"/>
        <v/>
      </c>
      <c r="AD54" t="str">
        <f t="shared" ca="1" si="20"/>
        <v/>
      </c>
      <c r="AE54" t="str">
        <f t="shared" ca="1" si="20"/>
        <v/>
      </c>
    </row>
    <row r="55" spans="2:31" x14ac:dyDescent="0.45">
      <c r="B55" t="str">
        <f t="shared" ref="B55:AE55" ca="1" si="21">IFERROR(B25*$A25*B$3,"")</f>
        <v/>
      </c>
      <c r="C55" t="str">
        <f t="shared" ca="1" si="21"/>
        <v/>
      </c>
      <c r="D55" t="str">
        <f t="shared" ca="1" si="21"/>
        <v/>
      </c>
      <c r="E55" t="str">
        <f t="shared" ca="1" si="21"/>
        <v/>
      </c>
      <c r="F55" t="str">
        <f t="shared" ca="1" si="21"/>
        <v/>
      </c>
      <c r="G55" t="str">
        <f t="shared" ca="1" si="21"/>
        <v/>
      </c>
      <c r="H55" t="str">
        <f t="shared" ca="1" si="21"/>
        <v/>
      </c>
      <c r="I55" t="str">
        <f t="shared" ca="1" si="21"/>
        <v/>
      </c>
      <c r="J55" t="str">
        <f t="shared" ca="1" si="21"/>
        <v/>
      </c>
      <c r="K55" t="str">
        <f t="shared" ca="1" si="21"/>
        <v/>
      </c>
      <c r="L55" t="str">
        <f t="shared" ca="1" si="21"/>
        <v/>
      </c>
      <c r="M55" t="str">
        <f t="shared" ca="1" si="21"/>
        <v/>
      </c>
      <c r="N55" t="str">
        <f t="shared" ca="1" si="21"/>
        <v/>
      </c>
      <c r="O55" t="str">
        <f t="shared" ca="1" si="21"/>
        <v/>
      </c>
      <c r="P55" t="str">
        <f t="shared" ca="1" si="21"/>
        <v/>
      </c>
      <c r="Q55" t="str">
        <f t="shared" ca="1" si="21"/>
        <v/>
      </c>
      <c r="R55" t="str">
        <f t="shared" ca="1" si="21"/>
        <v/>
      </c>
      <c r="S55" t="str">
        <f t="shared" ca="1" si="21"/>
        <v/>
      </c>
      <c r="T55" t="str">
        <f t="shared" ca="1" si="21"/>
        <v/>
      </c>
      <c r="U55" t="str">
        <f t="shared" ca="1" si="21"/>
        <v/>
      </c>
      <c r="V55" t="str">
        <f t="shared" ca="1" si="21"/>
        <v/>
      </c>
      <c r="W55" t="str">
        <f t="shared" ca="1" si="21"/>
        <v/>
      </c>
      <c r="X55" t="str">
        <f t="shared" ca="1" si="21"/>
        <v/>
      </c>
      <c r="Y55" t="str">
        <f t="shared" ca="1" si="21"/>
        <v/>
      </c>
      <c r="Z55" t="str">
        <f t="shared" ca="1" si="21"/>
        <v/>
      </c>
      <c r="AA55" t="str">
        <f t="shared" ca="1" si="21"/>
        <v/>
      </c>
      <c r="AB55" t="str">
        <f t="shared" ca="1" si="21"/>
        <v/>
      </c>
      <c r="AC55" t="str">
        <f t="shared" ca="1" si="21"/>
        <v/>
      </c>
      <c r="AD55" t="str">
        <f t="shared" ca="1" si="21"/>
        <v/>
      </c>
      <c r="AE55" t="str">
        <f t="shared" ca="1" si="21"/>
        <v/>
      </c>
    </row>
    <row r="56" spans="2:31" x14ac:dyDescent="0.45">
      <c r="B56" t="str">
        <f t="shared" ref="B56:AE56" ca="1" si="22">IFERROR(B26*$A26*B$3,"")</f>
        <v/>
      </c>
      <c r="C56" t="str">
        <f t="shared" ca="1" si="22"/>
        <v/>
      </c>
      <c r="D56" t="str">
        <f t="shared" ca="1" si="22"/>
        <v/>
      </c>
      <c r="E56" t="str">
        <f t="shared" ca="1" si="22"/>
        <v/>
      </c>
      <c r="F56" t="str">
        <f t="shared" ca="1" si="22"/>
        <v/>
      </c>
      <c r="G56" t="str">
        <f t="shared" ca="1" si="22"/>
        <v/>
      </c>
      <c r="H56" t="str">
        <f t="shared" ca="1" si="22"/>
        <v/>
      </c>
      <c r="I56" t="str">
        <f t="shared" ca="1" si="22"/>
        <v/>
      </c>
      <c r="J56" t="str">
        <f t="shared" ca="1" si="22"/>
        <v/>
      </c>
      <c r="K56" t="str">
        <f t="shared" ca="1" si="22"/>
        <v/>
      </c>
      <c r="L56" t="str">
        <f t="shared" ca="1" si="22"/>
        <v/>
      </c>
      <c r="M56" t="str">
        <f t="shared" ca="1" si="22"/>
        <v/>
      </c>
      <c r="N56" t="str">
        <f t="shared" ca="1" si="22"/>
        <v/>
      </c>
      <c r="O56" t="str">
        <f t="shared" ca="1" si="22"/>
        <v/>
      </c>
      <c r="P56" t="str">
        <f t="shared" ca="1" si="22"/>
        <v/>
      </c>
      <c r="Q56" t="str">
        <f t="shared" ca="1" si="22"/>
        <v/>
      </c>
      <c r="R56" t="str">
        <f t="shared" ca="1" si="22"/>
        <v/>
      </c>
      <c r="S56" t="str">
        <f t="shared" ca="1" si="22"/>
        <v/>
      </c>
      <c r="T56" t="str">
        <f t="shared" ca="1" si="22"/>
        <v/>
      </c>
      <c r="U56" t="str">
        <f t="shared" ca="1" si="22"/>
        <v/>
      </c>
      <c r="V56" t="str">
        <f t="shared" ca="1" si="22"/>
        <v/>
      </c>
      <c r="W56" t="str">
        <f t="shared" ca="1" si="22"/>
        <v/>
      </c>
      <c r="X56" t="str">
        <f t="shared" ca="1" si="22"/>
        <v/>
      </c>
      <c r="Y56" t="str">
        <f t="shared" ca="1" si="22"/>
        <v/>
      </c>
      <c r="Z56" t="str">
        <f t="shared" ca="1" si="22"/>
        <v/>
      </c>
      <c r="AA56" t="str">
        <f t="shared" ca="1" si="22"/>
        <v/>
      </c>
      <c r="AB56" t="str">
        <f t="shared" ca="1" si="22"/>
        <v/>
      </c>
      <c r="AC56" t="str">
        <f t="shared" ca="1" si="22"/>
        <v/>
      </c>
      <c r="AD56" t="str">
        <f t="shared" ca="1" si="22"/>
        <v/>
      </c>
      <c r="AE56" t="str">
        <f t="shared" ca="1" si="22"/>
        <v/>
      </c>
    </row>
    <row r="57" spans="2:31" x14ac:dyDescent="0.45">
      <c r="B57" t="str">
        <f t="shared" ref="B57:AE57" ca="1" si="23">IFERROR(B27*$A27*B$3,"")</f>
        <v/>
      </c>
      <c r="C57" t="str">
        <f t="shared" ca="1" si="23"/>
        <v/>
      </c>
      <c r="D57" t="str">
        <f t="shared" ca="1" si="23"/>
        <v/>
      </c>
      <c r="E57" t="str">
        <f t="shared" ca="1" si="23"/>
        <v/>
      </c>
      <c r="F57" t="str">
        <f t="shared" ca="1" si="23"/>
        <v/>
      </c>
      <c r="G57" t="str">
        <f t="shared" ca="1" si="23"/>
        <v/>
      </c>
      <c r="H57" t="str">
        <f t="shared" ca="1" si="23"/>
        <v/>
      </c>
      <c r="I57" t="str">
        <f t="shared" ca="1" si="23"/>
        <v/>
      </c>
      <c r="J57" t="str">
        <f t="shared" ca="1" si="23"/>
        <v/>
      </c>
      <c r="K57" t="str">
        <f t="shared" ca="1" si="23"/>
        <v/>
      </c>
      <c r="L57" t="str">
        <f t="shared" ca="1" si="23"/>
        <v/>
      </c>
      <c r="M57" t="str">
        <f t="shared" ca="1" si="23"/>
        <v/>
      </c>
      <c r="N57" t="str">
        <f t="shared" ca="1" si="23"/>
        <v/>
      </c>
      <c r="O57" t="str">
        <f t="shared" ca="1" si="23"/>
        <v/>
      </c>
      <c r="P57" t="str">
        <f t="shared" ca="1" si="23"/>
        <v/>
      </c>
      <c r="Q57" t="str">
        <f t="shared" ca="1" si="23"/>
        <v/>
      </c>
      <c r="R57" t="str">
        <f t="shared" ca="1" si="23"/>
        <v/>
      </c>
      <c r="S57" t="str">
        <f t="shared" ca="1" si="23"/>
        <v/>
      </c>
      <c r="T57" t="str">
        <f t="shared" ca="1" si="23"/>
        <v/>
      </c>
      <c r="U57" t="str">
        <f t="shared" ca="1" si="23"/>
        <v/>
      </c>
      <c r="V57" t="str">
        <f t="shared" ca="1" si="23"/>
        <v/>
      </c>
      <c r="W57" t="str">
        <f t="shared" ca="1" si="23"/>
        <v/>
      </c>
      <c r="X57" t="str">
        <f t="shared" ca="1" si="23"/>
        <v/>
      </c>
      <c r="Y57" t="str">
        <f t="shared" ca="1" si="23"/>
        <v/>
      </c>
      <c r="Z57" t="str">
        <f t="shared" ca="1" si="23"/>
        <v/>
      </c>
      <c r="AA57" t="str">
        <f t="shared" ca="1" si="23"/>
        <v/>
      </c>
      <c r="AB57" t="str">
        <f t="shared" ca="1" si="23"/>
        <v/>
      </c>
      <c r="AC57" t="str">
        <f t="shared" ca="1" si="23"/>
        <v/>
      </c>
      <c r="AD57" t="str">
        <f t="shared" ca="1" si="23"/>
        <v/>
      </c>
      <c r="AE57" t="str">
        <f t="shared" ca="1" si="23"/>
        <v/>
      </c>
    </row>
    <row r="58" spans="2:31" x14ac:dyDescent="0.45">
      <c r="B58" t="str">
        <f t="shared" ref="B58:AE58" ca="1" si="24">IFERROR(B28*$A28*B$3,"")</f>
        <v/>
      </c>
      <c r="C58" t="str">
        <f t="shared" ca="1" si="24"/>
        <v/>
      </c>
      <c r="D58" t="str">
        <f t="shared" ca="1" si="24"/>
        <v/>
      </c>
      <c r="E58" t="str">
        <f t="shared" ca="1" si="24"/>
        <v/>
      </c>
      <c r="F58" t="str">
        <f t="shared" ca="1" si="24"/>
        <v/>
      </c>
      <c r="G58" t="str">
        <f t="shared" ca="1" si="24"/>
        <v/>
      </c>
      <c r="H58" t="str">
        <f t="shared" ca="1" si="24"/>
        <v/>
      </c>
      <c r="I58" t="str">
        <f t="shared" ca="1" si="24"/>
        <v/>
      </c>
      <c r="J58" t="str">
        <f t="shared" ca="1" si="24"/>
        <v/>
      </c>
      <c r="K58" t="str">
        <f t="shared" ca="1" si="24"/>
        <v/>
      </c>
      <c r="L58" t="str">
        <f t="shared" ca="1" si="24"/>
        <v/>
      </c>
      <c r="M58" t="str">
        <f t="shared" ca="1" si="24"/>
        <v/>
      </c>
      <c r="N58" t="str">
        <f t="shared" ca="1" si="24"/>
        <v/>
      </c>
      <c r="O58" t="str">
        <f t="shared" ca="1" si="24"/>
        <v/>
      </c>
      <c r="P58" t="str">
        <f t="shared" ca="1" si="24"/>
        <v/>
      </c>
      <c r="Q58" t="str">
        <f t="shared" ca="1" si="24"/>
        <v/>
      </c>
      <c r="R58" t="str">
        <f t="shared" ca="1" si="24"/>
        <v/>
      </c>
      <c r="S58" t="str">
        <f t="shared" ca="1" si="24"/>
        <v/>
      </c>
      <c r="T58" t="str">
        <f t="shared" ca="1" si="24"/>
        <v/>
      </c>
      <c r="U58" t="str">
        <f t="shared" ca="1" si="24"/>
        <v/>
      </c>
      <c r="V58" t="str">
        <f t="shared" ca="1" si="24"/>
        <v/>
      </c>
      <c r="W58" t="str">
        <f t="shared" ca="1" si="24"/>
        <v/>
      </c>
      <c r="X58" t="str">
        <f t="shared" ca="1" si="24"/>
        <v/>
      </c>
      <c r="Y58" t="str">
        <f t="shared" ca="1" si="24"/>
        <v/>
      </c>
      <c r="Z58" t="str">
        <f t="shared" ca="1" si="24"/>
        <v/>
      </c>
      <c r="AA58" t="str">
        <f t="shared" ca="1" si="24"/>
        <v/>
      </c>
      <c r="AB58" t="str">
        <f t="shared" ca="1" si="24"/>
        <v/>
      </c>
      <c r="AC58" t="str">
        <f t="shared" ca="1" si="24"/>
        <v/>
      </c>
      <c r="AD58" t="str">
        <f t="shared" ca="1" si="24"/>
        <v/>
      </c>
      <c r="AE58" t="str">
        <f t="shared" ca="1" si="24"/>
        <v/>
      </c>
    </row>
    <row r="59" spans="2:31" x14ac:dyDescent="0.45">
      <c r="B59" t="str">
        <f t="shared" ref="B59:AE59" ca="1" si="25">IFERROR(B29*$A29*B$3,"")</f>
        <v/>
      </c>
      <c r="C59" t="str">
        <f t="shared" ca="1" si="25"/>
        <v/>
      </c>
      <c r="D59" t="str">
        <f t="shared" ca="1" si="25"/>
        <v/>
      </c>
      <c r="E59" t="str">
        <f t="shared" ca="1" si="25"/>
        <v/>
      </c>
      <c r="F59" t="str">
        <f t="shared" ca="1" si="25"/>
        <v/>
      </c>
      <c r="G59" t="str">
        <f t="shared" ca="1" si="25"/>
        <v/>
      </c>
      <c r="H59" t="str">
        <f t="shared" ca="1" si="25"/>
        <v/>
      </c>
      <c r="I59" t="str">
        <f t="shared" ca="1" si="25"/>
        <v/>
      </c>
      <c r="J59" t="str">
        <f t="shared" ca="1" si="25"/>
        <v/>
      </c>
      <c r="K59" t="str">
        <f t="shared" ca="1" si="25"/>
        <v/>
      </c>
      <c r="L59" t="str">
        <f t="shared" ca="1" si="25"/>
        <v/>
      </c>
      <c r="M59" t="str">
        <f t="shared" ca="1" si="25"/>
        <v/>
      </c>
      <c r="N59" t="str">
        <f t="shared" ca="1" si="25"/>
        <v/>
      </c>
      <c r="O59" t="str">
        <f t="shared" ca="1" si="25"/>
        <v/>
      </c>
      <c r="P59" t="str">
        <f t="shared" ca="1" si="25"/>
        <v/>
      </c>
      <c r="Q59" t="str">
        <f t="shared" ca="1" si="25"/>
        <v/>
      </c>
      <c r="R59" t="str">
        <f t="shared" ca="1" si="25"/>
        <v/>
      </c>
      <c r="S59" t="str">
        <f t="shared" ca="1" si="25"/>
        <v/>
      </c>
      <c r="T59" t="str">
        <f t="shared" ca="1" si="25"/>
        <v/>
      </c>
      <c r="U59" t="str">
        <f t="shared" ca="1" si="25"/>
        <v/>
      </c>
      <c r="V59" t="str">
        <f t="shared" ca="1" si="25"/>
        <v/>
      </c>
      <c r="W59" t="str">
        <f t="shared" ca="1" si="25"/>
        <v/>
      </c>
      <c r="X59" t="str">
        <f t="shared" ca="1" si="25"/>
        <v/>
      </c>
      <c r="Y59" t="str">
        <f t="shared" ca="1" si="25"/>
        <v/>
      </c>
      <c r="Z59" t="str">
        <f t="shared" ca="1" si="25"/>
        <v/>
      </c>
      <c r="AA59" t="str">
        <f t="shared" ca="1" si="25"/>
        <v/>
      </c>
      <c r="AB59" t="str">
        <f t="shared" ca="1" si="25"/>
        <v/>
      </c>
      <c r="AC59" t="str">
        <f t="shared" ca="1" si="25"/>
        <v/>
      </c>
      <c r="AD59" t="str">
        <f t="shared" ca="1" si="25"/>
        <v/>
      </c>
      <c r="AE59" t="str">
        <f t="shared" ca="1" si="25"/>
        <v/>
      </c>
    </row>
    <row r="60" spans="2:31" x14ac:dyDescent="0.45">
      <c r="B60" t="str">
        <f t="shared" ref="B60:AE60" ca="1" si="26">IFERROR(B30*$A30*B$3,"")</f>
        <v/>
      </c>
      <c r="C60" t="str">
        <f t="shared" ca="1" si="26"/>
        <v/>
      </c>
      <c r="D60" t="str">
        <f t="shared" ca="1" si="26"/>
        <v/>
      </c>
      <c r="E60" t="str">
        <f t="shared" ca="1" si="26"/>
        <v/>
      </c>
      <c r="F60" t="str">
        <f t="shared" ca="1" si="26"/>
        <v/>
      </c>
      <c r="G60" t="str">
        <f t="shared" ca="1" si="26"/>
        <v/>
      </c>
      <c r="H60" t="str">
        <f t="shared" ca="1" si="26"/>
        <v/>
      </c>
      <c r="I60" t="str">
        <f t="shared" ca="1" si="26"/>
        <v/>
      </c>
      <c r="J60" t="str">
        <f t="shared" ca="1" si="26"/>
        <v/>
      </c>
      <c r="K60" t="str">
        <f t="shared" ca="1" si="26"/>
        <v/>
      </c>
      <c r="L60" t="str">
        <f t="shared" ca="1" si="26"/>
        <v/>
      </c>
      <c r="M60" t="str">
        <f t="shared" ca="1" si="26"/>
        <v/>
      </c>
      <c r="N60" t="str">
        <f t="shared" ca="1" si="26"/>
        <v/>
      </c>
      <c r="O60" t="str">
        <f t="shared" ca="1" si="26"/>
        <v/>
      </c>
      <c r="P60" t="str">
        <f t="shared" ca="1" si="26"/>
        <v/>
      </c>
      <c r="Q60" t="str">
        <f t="shared" ca="1" si="26"/>
        <v/>
      </c>
      <c r="R60" t="str">
        <f t="shared" ca="1" si="26"/>
        <v/>
      </c>
      <c r="S60" t="str">
        <f t="shared" ca="1" si="26"/>
        <v/>
      </c>
      <c r="T60" t="str">
        <f t="shared" ca="1" si="26"/>
        <v/>
      </c>
      <c r="U60" t="str">
        <f t="shared" ca="1" si="26"/>
        <v/>
      </c>
      <c r="V60" t="str">
        <f t="shared" ca="1" si="26"/>
        <v/>
      </c>
      <c r="W60" t="str">
        <f t="shared" ca="1" si="26"/>
        <v/>
      </c>
      <c r="X60" t="str">
        <f t="shared" ca="1" si="26"/>
        <v/>
      </c>
      <c r="Y60" t="str">
        <f t="shared" ca="1" si="26"/>
        <v/>
      </c>
      <c r="Z60" t="str">
        <f t="shared" ca="1" si="26"/>
        <v/>
      </c>
      <c r="AA60" t="str">
        <f t="shared" ca="1" si="26"/>
        <v/>
      </c>
      <c r="AB60" t="str">
        <f t="shared" ca="1" si="26"/>
        <v/>
      </c>
      <c r="AC60" t="str">
        <f t="shared" ca="1" si="26"/>
        <v/>
      </c>
      <c r="AD60" t="str">
        <f t="shared" ca="1" si="26"/>
        <v/>
      </c>
      <c r="AE60" t="str">
        <f t="shared" ca="1" si="26"/>
        <v/>
      </c>
    </row>
    <row r="61" spans="2:31" x14ac:dyDescent="0.45">
      <c r="B61" t="str">
        <f t="shared" ref="B61:AE61" ca="1" si="27">IFERROR(B31*$A31*B$3,"")</f>
        <v/>
      </c>
      <c r="C61" t="str">
        <f t="shared" ca="1" si="27"/>
        <v/>
      </c>
      <c r="D61" t="str">
        <f t="shared" ca="1" si="27"/>
        <v/>
      </c>
      <c r="E61" t="str">
        <f t="shared" ca="1" si="27"/>
        <v/>
      </c>
      <c r="F61" t="str">
        <f t="shared" ca="1" si="27"/>
        <v/>
      </c>
      <c r="G61" t="str">
        <f t="shared" ca="1" si="27"/>
        <v/>
      </c>
      <c r="H61" t="str">
        <f t="shared" ca="1" si="27"/>
        <v/>
      </c>
      <c r="I61" t="str">
        <f t="shared" ca="1" si="27"/>
        <v/>
      </c>
      <c r="J61" t="str">
        <f t="shared" ca="1" si="27"/>
        <v/>
      </c>
      <c r="K61" t="str">
        <f t="shared" ca="1" si="27"/>
        <v/>
      </c>
      <c r="L61" t="str">
        <f t="shared" ca="1" si="27"/>
        <v/>
      </c>
      <c r="M61" t="str">
        <f t="shared" ca="1" si="27"/>
        <v/>
      </c>
      <c r="N61" t="str">
        <f t="shared" ca="1" si="27"/>
        <v/>
      </c>
      <c r="O61" t="str">
        <f t="shared" ca="1" si="27"/>
        <v/>
      </c>
      <c r="P61" t="str">
        <f t="shared" ca="1" si="27"/>
        <v/>
      </c>
      <c r="Q61" t="str">
        <f t="shared" ca="1" si="27"/>
        <v/>
      </c>
      <c r="R61" t="str">
        <f t="shared" ca="1" si="27"/>
        <v/>
      </c>
      <c r="S61" t="str">
        <f t="shared" ca="1" si="27"/>
        <v/>
      </c>
      <c r="T61" t="str">
        <f t="shared" ca="1" si="27"/>
        <v/>
      </c>
      <c r="U61" t="str">
        <f t="shared" ca="1" si="27"/>
        <v/>
      </c>
      <c r="V61" t="str">
        <f t="shared" ca="1" si="27"/>
        <v/>
      </c>
      <c r="W61" t="str">
        <f t="shared" ca="1" si="27"/>
        <v/>
      </c>
      <c r="X61" t="str">
        <f t="shared" ca="1" si="27"/>
        <v/>
      </c>
      <c r="Y61" t="str">
        <f t="shared" ca="1" si="27"/>
        <v/>
      </c>
      <c r="Z61" t="str">
        <f t="shared" ca="1" si="27"/>
        <v/>
      </c>
      <c r="AA61" t="str">
        <f t="shared" ca="1" si="27"/>
        <v/>
      </c>
      <c r="AB61" t="str">
        <f t="shared" ca="1" si="27"/>
        <v/>
      </c>
      <c r="AC61" t="str">
        <f t="shared" ca="1" si="27"/>
        <v/>
      </c>
      <c r="AD61" t="str">
        <f t="shared" ca="1" si="27"/>
        <v/>
      </c>
      <c r="AE61" t="str">
        <f t="shared" ca="1" si="27"/>
        <v/>
      </c>
    </row>
    <row r="62" spans="2:31" x14ac:dyDescent="0.45">
      <c r="B62" t="str">
        <f t="shared" ref="B62:AE62" ca="1" si="28">IFERROR(B32*$A32*B$3,"")</f>
        <v/>
      </c>
      <c r="C62" t="str">
        <f t="shared" ca="1" si="28"/>
        <v/>
      </c>
      <c r="D62" t="str">
        <f t="shared" ca="1" si="28"/>
        <v/>
      </c>
      <c r="E62" t="str">
        <f t="shared" ca="1" si="28"/>
        <v/>
      </c>
      <c r="F62" t="str">
        <f t="shared" ca="1" si="28"/>
        <v/>
      </c>
      <c r="G62" t="str">
        <f t="shared" ca="1" si="28"/>
        <v/>
      </c>
      <c r="H62" t="str">
        <f t="shared" ca="1" si="28"/>
        <v/>
      </c>
      <c r="I62" t="str">
        <f t="shared" ca="1" si="28"/>
        <v/>
      </c>
      <c r="J62" t="str">
        <f t="shared" ca="1" si="28"/>
        <v/>
      </c>
      <c r="K62" t="str">
        <f t="shared" ca="1" si="28"/>
        <v/>
      </c>
      <c r="L62" t="str">
        <f t="shared" ca="1" si="28"/>
        <v/>
      </c>
      <c r="M62" t="str">
        <f t="shared" ca="1" si="28"/>
        <v/>
      </c>
      <c r="N62" t="str">
        <f t="shared" ca="1" si="28"/>
        <v/>
      </c>
      <c r="O62" t="str">
        <f t="shared" ca="1" si="28"/>
        <v/>
      </c>
      <c r="P62" t="str">
        <f t="shared" ca="1" si="28"/>
        <v/>
      </c>
      <c r="Q62" t="str">
        <f t="shared" ca="1" si="28"/>
        <v/>
      </c>
      <c r="R62" t="str">
        <f t="shared" ca="1" si="28"/>
        <v/>
      </c>
      <c r="S62" t="str">
        <f t="shared" ca="1" si="28"/>
        <v/>
      </c>
      <c r="T62" t="str">
        <f t="shared" ca="1" si="28"/>
        <v/>
      </c>
      <c r="U62" t="str">
        <f t="shared" ca="1" si="28"/>
        <v/>
      </c>
      <c r="V62" t="str">
        <f t="shared" ca="1" si="28"/>
        <v/>
      </c>
      <c r="W62" t="str">
        <f t="shared" ca="1" si="28"/>
        <v/>
      </c>
      <c r="X62" t="str">
        <f t="shared" ca="1" si="28"/>
        <v/>
      </c>
      <c r="Y62" t="str">
        <f t="shared" ca="1" si="28"/>
        <v/>
      </c>
      <c r="Z62" t="str">
        <f t="shared" ca="1" si="28"/>
        <v/>
      </c>
      <c r="AA62" t="str">
        <f t="shared" ca="1" si="28"/>
        <v/>
      </c>
      <c r="AB62" t="str">
        <f t="shared" ca="1" si="28"/>
        <v/>
      </c>
      <c r="AC62" t="str">
        <f t="shared" ca="1" si="28"/>
        <v/>
      </c>
      <c r="AD62" t="str">
        <f t="shared" ca="1" si="28"/>
        <v/>
      </c>
      <c r="AE62" t="str">
        <f t="shared" ca="1" si="28"/>
        <v/>
      </c>
    </row>
    <row r="63" spans="2:31" x14ac:dyDescent="0.45">
      <c r="B63" t="str">
        <f t="shared" ref="B63:AE63" ca="1" si="29">IFERROR(B33*$A33*B$3,"")</f>
        <v/>
      </c>
      <c r="C63" t="str">
        <f t="shared" ca="1" si="29"/>
        <v/>
      </c>
      <c r="D63" t="str">
        <f t="shared" ca="1" si="29"/>
        <v/>
      </c>
      <c r="E63" t="str">
        <f t="shared" ca="1" si="29"/>
        <v/>
      </c>
      <c r="F63" t="str">
        <f t="shared" ca="1" si="29"/>
        <v/>
      </c>
      <c r="G63" t="str">
        <f t="shared" ca="1" si="29"/>
        <v/>
      </c>
      <c r="H63" t="str">
        <f t="shared" ca="1" si="29"/>
        <v/>
      </c>
      <c r="I63" t="str">
        <f t="shared" ca="1" si="29"/>
        <v/>
      </c>
      <c r="J63" t="str">
        <f t="shared" ca="1" si="29"/>
        <v/>
      </c>
      <c r="K63" t="str">
        <f t="shared" ca="1" si="29"/>
        <v/>
      </c>
      <c r="L63" t="str">
        <f t="shared" ca="1" si="29"/>
        <v/>
      </c>
      <c r="M63" t="str">
        <f t="shared" ca="1" si="29"/>
        <v/>
      </c>
      <c r="N63" t="str">
        <f t="shared" ca="1" si="29"/>
        <v/>
      </c>
      <c r="O63" t="str">
        <f t="shared" ca="1" si="29"/>
        <v/>
      </c>
      <c r="P63" t="str">
        <f t="shared" ca="1" si="29"/>
        <v/>
      </c>
      <c r="Q63" t="str">
        <f t="shared" ca="1" si="29"/>
        <v/>
      </c>
      <c r="R63" t="str">
        <f t="shared" ca="1" si="29"/>
        <v/>
      </c>
      <c r="S63" t="str">
        <f t="shared" ca="1" si="29"/>
        <v/>
      </c>
      <c r="T63" t="str">
        <f t="shared" ca="1" si="29"/>
        <v/>
      </c>
      <c r="U63" t="str">
        <f t="shared" ca="1" si="29"/>
        <v/>
      </c>
      <c r="V63" t="str">
        <f t="shared" ca="1" si="29"/>
        <v/>
      </c>
      <c r="W63" t="str">
        <f t="shared" ca="1" si="29"/>
        <v/>
      </c>
      <c r="X63" t="str">
        <f t="shared" ca="1" si="29"/>
        <v/>
      </c>
      <c r="Y63" t="str">
        <f t="shared" ca="1" si="29"/>
        <v/>
      </c>
      <c r="Z63" t="str">
        <f t="shared" ca="1" si="29"/>
        <v/>
      </c>
      <c r="AA63" t="str">
        <f t="shared" ca="1" si="29"/>
        <v/>
      </c>
      <c r="AB63" t="str">
        <f t="shared" ca="1" si="29"/>
        <v/>
      </c>
      <c r="AC63" t="str">
        <f t="shared" ca="1" si="29"/>
        <v/>
      </c>
      <c r="AD63" t="str">
        <f t="shared" ca="1" si="29"/>
        <v/>
      </c>
      <c r="AE63" t="str">
        <f t="shared" ca="1" si="29"/>
        <v/>
      </c>
    </row>
    <row r="65" spans="1:31" x14ac:dyDescent="0.45">
      <c r="A65" t="s">
        <v>12</v>
      </c>
      <c r="B65">
        <f ca="1">SUM(B34:AE63)</f>
        <v>0.82360688301364471</v>
      </c>
    </row>
    <row r="67" spans="1:31" x14ac:dyDescent="0.45">
      <c r="B67">
        <f ca="1">IFERROR(SUM(B4:B32)*B3,"")</f>
        <v>-9.6688847805313785</v>
      </c>
      <c r="C67">
        <f t="shared" ref="C67:AE67" ca="1" si="30">IFERROR(SUM(C4:C32)*C3,"")</f>
        <v>-0.95739912920438563</v>
      </c>
      <c r="D67">
        <f t="shared" ca="1" si="30"/>
        <v>0.447219476888568</v>
      </c>
      <c r="E67">
        <f t="shared" ca="1" si="30"/>
        <v>-1.2977756541647891</v>
      </c>
      <c r="F67">
        <f t="shared" ca="1" si="30"/>
        <v>-2.539462923208573</v>
      </c>
      <c r="G67">
        <f t="shared" ca="1" si="30"/>
        <v>-3.5808143275769044</v>
      </c>
      <c r="H67">
        <f t="shared" ca="1" si="30"/>
        <v>21.542577867297968</v>
      </c>
      <c r="I67">
        <f t="shared" ca="1" si="30"/>
        <v>0.19096831230789421</v>
      </c>
      <c r="J67">
        <f t="shared" ca="1" si="30"/>
        <v>-0.55278391140359029</v>
      </c>
      <c r="K67">
        <f t="shared" ca="1" si="30"/>
        <v>0.3525827521671549</v>
      </c>
      <c r="L67">
        <f t="shared" ca="1" si="30"/>
        <v>3.2119714170693618</v>
      </c>
      <c r="M67">
        <f t="shared" ca="1" si="30"/>
        <v>2.3949691637919206</v>
      </c>
      <c r="N67">
        <f t="shared" ca="1" si="30"/>
        <v>3.3337775124937816</v>
      </c>
      <c r="O67">
        <f t="shared" ca="1" si="30"/>
        <v>0.63367514031265681</v>
      </c>
      <c r="P67">
        <f t="shared" ca="1" si="30"/>
        <v>-1.2562394050005266</v>
      </c>
      <c r="Q67">
        <f t="shared" ca="1" si="30"/>
        <v>3.493127610087488</v>
      </c>
      <c r="R67">
        <f t="shared" ca="1" si="30"/>
        <v>-0.92957698121024879</v>
      </c>
      <c r="S67" t="str">
        <f t="shared" ca="1" si="30"/>
        <v/>
      </c>
      <c r="T67" t="str">
        <f t="shared" ca="1" si="30"/>
        <v/>
      </c>
      <c r="U67" t="str">
        <f t="shared" ca="1" si="30"/>
        <v/>
      </c>
      <c r="V67" t="str">
        <f t="shared" ca="1" si="30"/>
        <v/>
      </c>
      <c r="W67" t="str">
        <f t="shared" ca="1" si="30"/>
        <v/>
      </c>
      <c r="X67" t="str">
        <f t="shared" ca="1" si="30"/>
        <v/>
      </c>
      <c r="Y67" t="str">
        <f t="shared" ca="1" si="30"/>
        <v/>
      </c>
      <c r="Z67" t="str">
        <f t="shared" ca="1" si="30"/>
        <v/>
      </c>
      <c r="AA67" t="str">
        <f t="shared" ca="1" si="30"/>
        <v/>
      </c>
      <c r="AB67" t="str">
        <f t="shared" ca="1" si="30"/>
        <v/>
      </c>
      <c r="AC67" t="str">
        <f t="shared" ca="1" si="30"/>
        <v/>
      </c>
      <c r="AD67" t="str">
        <f t="shared" ca="1" si="30"/>
        <v/>
      </c>
      <c r="AE67" t="str">
        <f t="shared" ca="1" si="30"/>
        <v/>
      </c>
    </row>
    <row r="69" spans="1:31" x14ac:dyDescent="0.45">
      <c r="A69" t="s">
        <v>13</v>
      </c>
      <c r="B69">
        <f ca="1">SUM(B67:AE67)</f>
        <v>14.817932140116397</v>
      </c>
    </row>
    <row r="71" spans="1:31" x14ac:dyDescent="0.45">
      <c r="A71" t="s">
        <v>14</v>
      </c>
      <c r="B71">
        <f ca="1">SUM(B4:AE33)</f>
        <v>4086.9210367174401</v>
      </c>
    </row>
    <row r="72" spans="1:31" x14ac:dyDescent="0.45">
      <c r="A72" t="s">
        <v>15</v>
      </c>
      <c r="B72">
        <f ca="1">B65*B71-B69^2</f>
        <v>3146.4451832646496</v>
      </c>
    </row>
    <row r="73" spans="1:31" x14ac:dyDescent="0.45">
      <c r="A73" t="s">
        <v>16</v>
      </c>
      <c r="B73">
        <f ca="1">SQRT(B65-2*B1*B69+B1^2*B71)</f>
        <v>0.88322455300154479</v>
      </c>
    </row>
    <row r="75" spans="1:31" x14ac:dyDescent="0.45">
      <c r="A75" t="s">
        <v>17</v>
      </c>
      <c r="B75">
        <f ca="1">IF((B65-B1*B69)/(B69-B1*B71)&lt;0,2*MAX(3:3),2*(B65-B1*B69)/(B69-B1*B71))</f>
        <v>0.24568621928961379</v>
      </c>
    </row>
    <row r="77" spans="1:31" x14ac:dyDescent="0.45">
      <c r="A77">
        <f ca="1">B69/B71</f>
        <v>3.6256957271721501E-3</v>
      </c>
      <c r="B77">
        <f ca="1">SQRT(($B$65-2*$B$69*A77+$B$71*A77^2)/$B$72)</f>
        <v>1.5642345588979402E-2</v>
      </c>
      <c r="D77">
        <f>B1</f>
        <v>2.0455833333333328E-3</v>
      </c>
      <c r="E77">
        <v>0</v>
      </c>
      <c r="H77" t="s">
        <v>18</v>
      </c>
      <c r="I77" s="3">
        <v>0</v>
      </c>
      <c r="J77" s="3">
        <f>B1</f>
        <v>2.0455833333333328E-3</v>
      </c>
    </row>
    <row r="78" spans="1:31" x14ac:dyDescent="0.45">
      <c r="A78">
        <f ca="1">A77+($B$75-$A$77)/50</f>
        <v>8.4669061984209825E-3</v>
      </c>
      <c r="B78">
        <f t="shared" ref="B78:B127" ca="1" si="31">SQRT(($B$65-2*$B$69*A78+$B$71*A78^2)/$B$72)</f>
        <v>1.6586914546933788E-2</v>
      </c>
      <c r="D78">
        <f ca="1">B75</f>
        <v>0.24568621928961379</v>
      </c>
      <c r="E78">
        <f ca="1">(D78-D77)/B73</f>
        <v>0.27585355856366728</v>
      </c>
      <c r="G78">
        <v>1</v>
      </c>
      <c r="H78" t="str">
        <f ca="1">SummaryStats!A3</f>
        <v>AAPL</v>
      </c>
      <c r="I78" s="3">
        <f ca="1">SQRT(OFFSET(SummaryStats!$A$2,G78,G78))</f>
        <v>8.4740990003051631E-2</v>
      </c>
      <c r="J78" s="3">
        <f ca="1">A4</f>
        <v>3.295623278759633E-2</v>
      </c>
    </row>
    <row r="79" spans="1:31" x14ac:dyDescent="0.45">
      <c r="A79">
        <f t="shared" ref="A79:A127" ca="1" si="32">A78+($B$75-$A$77)/50</f>
        <v>1.3308116669669814E-2</v>
      </c>
      <c r="B79">
        <f t="shared" ca="1" si="31"/>
        <v>1.914298853820752E-2</v>
      </c>
      <c r="G79">
        <v>2</v>
      </c>
      <c r="H79" t="str">
        <f ca="1">SummaryStats!A4</f>
        <v>AMT</v>
      </c>
      <c r="I79" s="3">
        <f ca="1">SQRT(OFFSET(SummaryStats!$A$2,G79,G79))</f>
        <v>5.037846730525132E-2</v>
      </c>
      <c r="J79" s="3">
        <f t="shared" ref="J79:J107" ca="1" si="33">A5</f>
        <v>1.9374099373017088E-2</v>
      </c>
    </row>
    <row r="80" spans="1:31" x14ac:dyDescent="0.45">
      <c r="A80">
        <f t="shared" ca="1" si="32"/>
        <v>1.8149327140918648E-2</v>
      </c>
      <c r="B80">
        <f t="shared" ca="1" si="31"/>
        <v>2.2774279428448358E-2</v>
      </c>
      <c r="G80">
        <v>3</v>
      </c>
      <c r="H80" t="str">
        <f ca="1">SummaryStats!A5</f>
        <v>BHP</v>
      </c>
      <c r="I80" s="3">
        <f ca="1">SQRT(OFFSET(SummaryStats!$A$2,G80,G80))</f>
        <v>8.5755422992285585E-2</v>
      </c>
      <c r="J80" s="3">
        <f t="shared" ca="1" si="33"/>
        <v>1.4948656938562097E-2</v>
      </c>
    </row>
    <row r="81" spans="1:10" x14ac:dyDescent="0.45">
      <c r="A81">
        <f t="shared" ca="1" si="32"/>
        <v>2.2990537612167482E-2</v>
      </c>
      <c r="B81">
        <f t="shared" ca="1" si="31"/>
        <v>2.7051194319670773E-2</v>
      </c>
      <c r="G81">
        <v>4</v>
      </c>
      <c r="H81" t="str">
        <f ca="1">SummaryStats!A6</f>
        <v>BRK-A</v>
      </c>
      <c r="I81" s="3">
        <f ca="1">SQRT(OFFSET(SummaryStats!$A$2,G81,G81))</f>
        <v>4.9769239796568186E-2</v>
      </c>
      <c r="J81" s="3">
        <f t="shared" ca="1" si="33"/>
        <v>1.1101647671460647E-2</v>
      </c>
    </row>
    <row r="82" spans="1:10" x14ac:dyDescent="0.45">
      <c r="A82">
        <f t="shared" ca="1" si="32"/>
        <v>2.7831748083416315E-2</v>
      </c>
      <c r="B82">
        <f t="shared" ca="1" si="31"/>
        <v>3.1713592386870507E-2</v>
      </c>
      <c r="G82">
        <v>5</v>
      </c>
      <c r="H82" t="str">
        <f ca="1">SummaryStats!A7</f>
        <v>EBR</v>
      </c>
      <c r="I82" s="3">
        <f ca="1">SQRT(OFFSET(SummaryStats!$A$2,G82,G82))</f>
        <v>0.18813238374984093</v>
      </c>
      <c r="J82" s="3">
        <f t="shared" ca="1" si="33"/>
        <v>1.7374552255679736E-2</v>
      </c>
    </row>
    <row r="83" spans="1:10" x14ac:dyDescent="0.45">
      <c r="A83">
        <f t="shared" ca="1" si="32"/>
        <v>3.2672958554665149E-2</v>
      </c>
      <c r="B83">
        <f t="shared" ca="1" si="31"/>
        <v>3.661450924654043E-2</v>
      </c>
      <c r="G83">
        <v>6</v>
      </c>
      <c r="H83" t="str">
        <f ca="1">SummaryStats!A8</f>
        <v>HDB</v>
      </c>
      <c r="I83" s="3">
        <f ca="1">SQRT(OFFSET(SummaryStats!$A$2,G83,G83))</f>
        <v>8.3179055581207223E-2</v>
      </c>
      <c r="J83" s="3">
        <f t="shared" ca="1" si="33"/>
        <v>1.8459023431701398E-2</v>
      </c>
    </row>
    <row r="84" spans="1:10" x14ac:dyDescent="0.45">
      <c r="A84">
        <f t="shared" ca="1" si="32"/>
        <v>3.7514169025913979E-2</v>
      </c>
      <c r="B84">
        <f t="shared" ca="1" si="31"/>
        <v>4.1669871009805855E-2</v>
      </c>
      <c r="G84">
        <v>7</v>
      </c>
      <c r="H84" t="str">
        <f ca="1">SummaryStats!A9</f>
        <v>HYG</v>
      </c>
      <c r="I84" s="3">
        <f ca="1">SQRT(OFFSET(SummaryStats!$A$2,G84,G84))</f>
        <v>2.0754475404269924E-2</v>
      </c>
      <c r="J84" s="3">
        <f t="shared" ca="1" si="33"/>
        <v>4.7097394377669157E-3</v>
      </c>
    </row>
    <row r="85" spans="1:10" x14ac:dyDescent="0.45">
      <c r="A85">
        <f t="shared" ca="1" si="32"/>
        <v>4.2355379497162809E-2</v>
      </c>
      <c r="B85">
        <f t="shared" ca="1" si="31"/>
        <v>4.6829686416921076E-2</v>
      </c>
      <c r="G85">
        <v>8</v>
      </c>
      <c r="H85" t="str">
        <f ca="1">SummaryStats!A10</f>
        <v>ISEE</v>
      </c>
      <c r="I85" s="3">
        <f ca="1">SQRT(OFFSET(SummaryStats!$A$2,G85,G85))</f>
        <v>0.38055348441951548</v>
      </c>
      <c r="J85" s="3">
        <f t="shared" ca="1" si="33"/>
        <v>4.2800906571597887E-2</v>
      </c>
    </row>
    <row r="86" spans="1:10" x14ac:dyDescent="0.45">
      <c r="A86">
        <f t="shared" ca="1" si="32"/>
        <v>4.719658996841164E-2</v>
      </c>
      <c r="B86">
        <f t="shared" ca="1" si="31"/>
        <v>5.2062908362527228E-2</v>
      </c>
      <c r="G86">
        <v>9</v>
      </c>
      <c r="H86" t="str">
        <f ca="1">SummaryStats!A11</f>
        <v>JNJ</v>
      </c>
      <c r="I86" s="3">
        <f ca="1">SQRT(OFFSET(SummaryStats!$A$2,G86,G86))</f>
        <v>4.8736954559314011E-2</v>
      </c>
      <c r="J86" s="3">
        <f t="shared" ca="1" si="33"/>
        <v>9.606809408909853E-3</v>
      </c>
    </row>
    <row r="87" spans="1:10" x14ac:dyDescent="0.45">
      <c r="A87">
        <f t="shared" ca="1" si="32"/>
        <v>5.203780043966047E-2</v>
      </c>
      <c r="B87">
        <f t="shared" ca="1" si="31"/>
        <v>5.7349444999468764E-2</v>
      </c>
      <c r="G87">
        <v>10</v>
      </c>
      <c r="H87" t="str">
        <f ca="1">SummaryStats!A12</f>
        <v>LVMUY</v>
      </c>
      <c r="I87" s="3">
        <f ca="1">SQRT(OFFSET(SummaryStats!$A$2,G87,G87))</f>
        <v>6.5098060026576657E-2</v>
      </c>
      <c r="J87" s="3">
        <f t="shared" ca="1" si="33"/>
        <v>2.8557616956537094E-2</v>
      </c>
    </row>
    <row r="88" spans="1:10" x14ac:dyDescent="0.45">
      <c r="A88">
        <f t="shared" ca="1" si="32"/>
        <v>5.68790109109093E-2</v>
      </c>
      <c r="B88">
        <f t="shared" ca="1" si="31"/>
        <v>6.2675806924631761E-2</v>
      </c>
      <c r="G88">
        <v>11</v>
      </c>
      <c r="H88" t="str">
        <f ca="1">SummaryStats!A13</f>
        <v>MMAT</v>
      </c>
      <c r="I88" s="3">
        <f ca="1">SQRT(OFFSET(SummaryStats!$A$2,G88,G88))</f>
        <v>0.31491165006203153</v>
      </c>
      <c r="J88" s="3">
        <f t="shared" ca="1" si="33"/>
        <v>5.6924758199980295E-2</v>
      </c>
    </row>
    <row r="89" spans="1:10" x14ac:dyDescent="0.45">
      <c r="A89">
        <f t="shared" ca="1" si="32"/>
        <v>6.172022138215813E-2</v>
      </c>
      <c r="B89">
        <f t="shared" ca="1" si="31"/>
        <v>6.803264086366767E-2</v>
      </c>
      <c r="G89">
        <v>12</v>
      </c>
      <c r="H89" t="str">
        <f ca="1">SummaryStats!A14</f>
        <v>PG</v>
      </c>
      <c r="I89" s="3">
        <f ca="1">SQRT(OFFSET(SummaryStats!$A$2,G89,G89))</f>
        <v>4.3630120521290519E-2</v>
      </c>
      <c r="J89" s="3">
        <f t="shared" ca="1" si="33"/>
        <v>1.277021722472726E-2</v>
      </c>
    </row>
    <row r="90" spans="1:10" x14ac:dyDescent="0.45">
      <c r="A90">
        <f t="shared" ca="1" si="32"/>
        <v>6.656143185340696E-2</v>
      </c>
      <c r="B90">
        <f t="shared" ca="1" si="31"/>
        <v>7.3413276656476054E-2</v>
      </c>
      <c r="G90">
        <v>13</v>
      </c>
      <c r="H90" t="str">
        <f ca="1">SummaryStats!A15</f>
        <v>RHHBY</v>
      </c>
      <c r="I90" s="3">
        <f ca="1">SQRT(OFFSET(SummaryStats!$A$2,G90,G90))</f>
        <v>4.7297572560052965E-2</v>
      </c>
      <c r="J90" s="3">
        <f t="shared" ca="1" si="33"/>
        <v>1.3298596373399651E-2</v>
      </c>
    </row>
    <row r="91" spans="1:10" x14ac:dyDescent="0.45">
      <c r="A91">
        <f t="shared" ca="1" si="32"/>
        <v>7.1402642324655791E-2</v>
      </c>
      <c r="B91">
        <f t="shared" ca="1" si="31"/>
        <v>7.8812839520729358E-2</v>
      </c>
      <c r="G91">
        <v>14</v>
      </c>
      <c r="H91" t="str">
        <f ca="1">SummaryStats!A16</f>
        <v>TCEHY</v>
      </c>
      <c r="I91" s="3">
        <f ca="1">SQRT(OFFSET(SummaryStats!$A$2,G91,G91))</f>
        <v>8.4696683815184151E-2</v>
      </c>
      <c r="J91" s="3">
        <f t="shared" ca="1" si="33"/>
        <v>1.9493663068382176E-2</v>
      </c>
    </row>
    <row r="92" spans="1:10" x14ac:dyDescent="0.45">
      <c r="A92">
        <f t="shared" ca="1" si="32"/>
        <v>7.6243852795904621E-2</v>
      </c>
      <c r="B92">
        <f t="shared" ca="1" si="31"/>
        <v>8.4227689476351106E-2</v>
      </c>
      <c r="G92">
        <v>15</v>
      </c>
      <c r="H92" t="str">
        <f ca="1">SummaryStats!A17</f>
        <v>TSLA</v>
      </c>
      <c r="I92" s="3">
        <f ca="1">SQRT(OFFSET(SummaryStats!$A$2,G92,G92))</f>
        <v>0.19098412569132028</v>
      </c>
      <c r="J92" s="3">
        <f t="shared" ca="1" si="33"/>
        <v>6.8768283800210411E-2</v>
      </c>
    </row>
    <row r="93" spans="1:10" x14ac:dyDescent="0.45">
      <c r="A93">
        <f t="shared" ca="1" si="32"/>
        <v>8.1085063267153451E-2</v>
      </c>
      <c r="B93">
        <f t="shared" ca="1" si="31"/>
        <v>8.9655056706543085E-2</v>
      </c>
      <c r="G93">
        <v>16</v>
      </c>
      <c r="H93" t="str">
        <f ca="1">SummaryStats!A18</f>
        <v>WMT</v>
      </c>
      <c r="I93" s="3">
        <f ca="1">SQRT(OFFSET(SummaryStats!$A$2,G93,G93))</f>
        <v>5.1668306785757269E-2</v>
      </c>
      <c r="J93" s="3">
        <f t="shared" ca="1" si="33"/>
        <v>1.4805575463319769E-2</v>
      </c>
    </row>
    <row r="94" spans="1:10" x14ac:dyDescent="0.45">
      <c r="A94">
        <f t="shared" ca="1" si="32"/>
        <v>8.5926273738402281E-2</v>
      </c>
      <c r="B94">
        <f t="shared" ca="1" si="31"/>
        <v>9.5092797986528532E-2</v>
      </c>
      <c r="G94">
        <v>17</v>
      </c>
      <c r="H94" t="str">
        <f ca="1">SummaryStats!A19</f>
        <v>XOM</v>
      </c>
      <c r="I94" s="3">
        <f ca="1">SQRT(OFFSET(SummaryStats!$A$2,G94,G94))</f>
        <v>8.5551144843025284E-2</v>
      </c>
      <c r="J94" s="3">
        <f t="shared" ca="1" si="33"/>
        <v>2.206499316229427E-3</v>
      </c>
    </row>
    <row r="95" spans="1:10" x14ac:dyDescent="0.45">
      <c r="A95">
        <f t="shared" ca="1" si="32"/>
        <v>9.0767484209651111E-2</v>
      </c>
      <c r="B95">
        <f t="shared" ca="1" si="31"/>
        <v>0.10053923006510661</v>
      </c>
      <c r="G95">
        <v>18</v>
      </c>
      <c r="H95" t="str">
        <f ca="1">SummaryStats!A20</f>
        <v/>
      </c>
      <c r="I95" t="e">
        <f ca="1">SQRT(OFFSET(SummaryStats!$A$2,G95,G95))</f>
        <v>#VALUE!</v>
      </c>
      <c r="J95" t="str">
        <f t="shared" ca="1" si="33"/>
        <v/>
      </c>
    </row>
    <row r="96" spans="1:10" x14ac:dyDescent="0.45">
      <c r="A96">
        <f t="shared" ca="1" si="32"/>
        <v>9.5608694680899942E-2</v>
      </c>
      <c r="B96">
        <f t="shared" ca="1" si="31"/>
        <v>0.10599301322533757</v>
      </c>
      <c r="G96">
        <v>19</v>
      </c>
      <c r="H96" t="str">
        <f ca="1">SummaryStats!A21</f>
        <v/>
      </c>
      <c r="I96" t="e">
        <f ca="1">SQRT(OFFSET(SummaryStats!$A$2,G96,G96))</f>
        <v>#VALUE!</v>
      </c>
      <c r="J96" t="str">
        <f t="shared" ca="1" si="33"/>
        <v/>
      </c>
    </row>
    <row r="97" spans="1:10" x14ac:dyDescent="0.45">
      <c r="A97">
        <f t="shared" ca="1" si="32"/>
        <v>0.10044990515214877</v>
      </c>
      <c r="B97">
        <f t="shared" ca="1" si="31"/>
        <v>0.11145306833108354</v>
      </c>
      <c r="G97">
        <v>20</v>
      </c>
      <c r="H97" t="str">
        <f ca="1">SummaryStats!A22</f>
        <v/>
      </c>
      <c r="I97" t="e">
        <f ca="1">SQRT(OFFSET(SummaryStats!$A$2,G97,G97))</f>
        <v>#VALUE!</v>
      </c>
      <c r="J97" t="str">
        <f t="shared" ca="1" si="33"/>
        <v/>
      </c>
    </row>
    <row r="98" spans="1:10" x14ac:dyDescent="0.45">
      <c r="A98">
        <f t="shared" ca="1" si="32"/>
        <v>0.1052911156233976</v>
      </c>
      <c r="B98">
        <f t="shared" ca="1" si="31"/>
        <v>0.11691851669245641</v>
      </c>
      <c r="G98">
        <v>21</v>
      </c>
      <c r="H98" t="str">
        <f ca="1">SummaryStats!A23</f>
        <v/>
      </c>
      <c r="I98" t="e">
        <f ca="1">SQRT(OFFSET(SummaryStats!$A$2,G98,G98))</f>
        <v>#VALUE!</v>
      </c>
      <c r="J98" t="str">
        <f t="shared" ca="1" si="33"/>
        <v/>
      </c>
    </row>
    <row r="99" spans="1:10" x14ac:dyDescent="0.45">
      <c r="A99">
        <f t="shared" ca="1" si="32"/>
        <v>0.11013232609464643</v>
      </c>
      <c r="B99">
        <f t="shared" ca="1" si="31"/>
        <v>0.12238863577979647</v>
      </c>
      <c r="G99">
        <v>22</v>
      </c>
      <c r="H99" t="str">
        <f ca="1">SummaryStats!A24</f>
        <v/>
      </c>
      <c r="I99" t="e">
        <f ca="1">SQRT(OFFSET(SummaryStats!$A$2,G99,G99))</f>
        <v>#VALUE!</v>
      </c>
      <c r="J99" t="str">
        <f t="shared" ca="1" si="33"/>
        <v/>
      </c>
    </row>
    <row r="100" spans="1:10" x14ac:dyDescent="0.45">
      <c r="A100">
        <f t="shared" ca="1" si="32"/>
        <v>0.11497353656589526</v>
      </c>
      <c r="B100">
        <f t="shared" ca="1" si="31"/>
        <v>0.12786282613738675</v>
      </c>
      <c r="G100">
        <v>23</v>
      </c>
      <c r="H100" t="str">
        <f ca="1">SummaryStats!A25</f>
        <v/>
      </c>
      <c r="I100" t="e">
        <f ca="1">SQRT(OFFSET(SummaryStats!$A$2,G100,G100))</f>
        <v>#VALUE!</v>
      </c>
      <c r="J100" t="str">
        <f t="shared" ca="1" si="33"/>
        <v/>
      </c>
    </row>
    <row r="101" spans="1:10" x14ac:dyDescent="0.45">
      <c r="A101">
        <f t="shared" ca="1" si="32"/>
        <v>0.11981474703714409</v>
      </c>
      <c r="B101">
        <f t="shared" ca="1" si="31"/>
        <v>0.13334058633800869</v>
      </c>
      <c r="G101">
        <v>24</v>
      </c>
      <c r="H101" t="str">
        <f ca="1">SummaryStats!A26</f>
        <v/>
      </c>
      <c r="I101" t="e">
        <f ca="1">SQRT(OFFSET(SummaryStats!$A$2,G101,G101))</f>
        <v>#VALUE!</v>
      </c>
      <c r="J101" t="str">
        <f t="shared" ca="1" si="33"/>
        <v/>
      </c>
    </row>
    <row r="102" spans="1:10" x14ac:dyDescent="0.45">
      <c r="A102">
        <f t="shared" ca="1" si="32"/>
        <v>0.12465595750839292</v>
      </c>
      <c r="B102">
        <f t="shared" ca="1" si="31"/>
        <v>0.13882149379477493</v>
      </c>
      <c r="G102">
        <v>25</v>
      </c>
      <c r="H102" t="str">
        <f ca="1">SummaryStats!A27</f>
        <v/>
      </c>
      <c r="I102" t="e">
        <f ca="1">SQRT(OFFSET(SummaryStats!$A$2,G102,G102))</f>
        <v>#VALUE!</v>
      </c>
      <c r="J102" t="str">
        <f t="shared" ca="1" si="33"/>
        <v/>
      </c>
    </row>
    <row r="103" spans="1:10" x14ac:dyDescent="0.45">
      <c r="A103">
        <f t="shared" ca="1" si="32"/>
        <v>0.12949716797964175</v>
      </c>
      <c r="B103">
        <f t="shared" ca="1" si="31"/>
        <v>0.1443051898969194</v>
      </c>
      <c r="G103">
        <v>26</v>
      </c>
      <c r="H103" t="str">
        <f ca="1">SummaryStats!A28</f>
        <v/>
      </c>
      <c r="I103" t="e">
        <f ca="1">SQRT(OFFSET(SummaryStats!$A$2,G103,G103))</f>
        <v>#VALUE!</v>
      </c>
      <c r="J103" t="str">
        <f t="shared" ca="1" si="33"/>
        <v/>
      </c>
    </row>
    <row r="104" spans="1:10" x14ac:dyDescent="0.45">
      <c r="A104">
        <f t="shared" ca="1" si="32"/>
        <v>0.13433837845089058</v>
      </c>
      <c r="B104">
        <f t="shared" ca="1" si="31"/>
        <v>0.14979136837709855</v>
      </c>
      <c r="G104">
        <v>27</v>
      </c>
      <c r="H104" t="str">
        <f ca="1">SummaryStats!A29</f>
        <v/>
      </c>
      <c r="I104" t="e">
        <f ca="1">SQRT(OFFSET(SummaryStats!$A$2,G104,G104))</f>
        <v>#VALUE!</v>
      </c>
      <c r="J104" t="str">
        <f t="shared" ca="1" si="33"/>
        <v/>
      </c>
    </row>
    <row r="105" spans="1:10" x14ac:dyDescent="0.45">
      <c r="A105">
        <f t="shared" ca="1" si="32"/>
        <v>0.13917958892213941</v>
      </c>
      <c r="B105">
        <f t="shared" ca="1" si="31"/>
        <v>0.15527976612136485</v>
      </c>
      <c r="G105">
        <v>28</v>
      </c>
      <c r="H105" t="str">
        <f ca="1">SummaryStats!A30</f>
        <v/>
      </c>
      <c r="I105" t="e">
        <f ca="1">SQRT(OFFSET(SummaryStats!$A$2,G105,G105))</f>
        <v>#VALUE!</v>
      </c>
      <c r="J105" t="str">
        <f t="shared" ca="1" si="33"/>
        <v/>
      </c>
    </row>
    <row r="106" spans="1:10" x14ac:dyDescent="0.45">
      <c r="A106">
        <f t="shared" ca="1" si="32"/>
        <v>0.14402079939338824</v>
      </c>
      <c r="B106">
        <f t="shared" ca="1" si="31"/>
        <v>0.16077015584508314</v>
      </c>
      <c r="G106">
        <v>29</v>
      </c>
      <c r="H106" t="str">
        <f ca="1">SummaryStats!A31</f>
        <v/>
      </c>
      <c r="I106" t="e">
        <f ca="1">SQRT(OFFSET(SummaryStats!$A$2,G106,G106))</f>
        <v>#VALUE!</v>
      </c>
      <c r="J106" t="str">
        <f t="shared" ca="1" si="33"/>
        <v/>
      </c>
    </row>
    <row r="107" spans="1:10" x14ac:dyDescent="0.45">
      <c r="A107">
        <f t="shared" ca="1" si="32"/>
        <v>0.14886200986463707</v>
      </c>
      <c r="B107">
        <f t="shared" ca="1" si="31"/>
        <v>0.16626234020824834</v>
      </c>
      <c r="G107">
        <v>30</v>
      </c>
      <c r="H107" t="str">
        <f ca="1">SummaryStats!A32</f>
        <v/>
      </c>
      <c r="I107" t="e">
        <f ca="1">SQRT(OFFSET(SummaryStats!$A$2,G107,G107))</f>
        <v>#VALUE!</v>
      </c>
      <c r="J107" t="str">
        <f t="shared" ca="1" si="33"/>
        <v/>
      </c>
    </row>
    <row r="108" spans="1:10" x14ac:dyDescent="0.45">
      <c r="A108">
        <f t="shared" ca="1" si="32"/>
        <v>0.1537032203358859</v>
      </c>
      <c r="B108">
        <f t="shared" ca="1" si="31"/>
        <v>0.17175614705133191</v>
      </c>
    </row>
    <row r="109" spans="1:10" x14ac:dyDescent="0.45">
      <c r="A109">
        <f t="shared" ca="1" si="32"/>
        <v>0.15854443080713473</v>
      </c>
      <c r="B109">
        <f t="shared" ca="1" si="31"/>
        <v>0.17725142551087883</v>
      </c>
    </row>
    <row r="110" spans="1:10" x14ac:dyDescent="0.45">
      <c r="A110">
        <f t="shared" ca="1" si="32"/>
        <v>0.16338564127838356</v>
      </c>
      <c r="B110">
        <f t="shared" ca="1" si="31"/>
        <v>0.18274804283133361</v>
      </c>
    </row>
    <row r="111" spans="1:10" x14ac:dyDescent="0.45">
      <c r="A111">
        <f t="shared" ca="1" si="32"/>
        <v>0.16822685174963239</v>
      </c>
      <c r="B111">
        <f t="shared" ca="1" si="31"/>
        <v>0.18824588173198292</v>
      </c>
    </row>
    <row r="112" spans="1:10" x14ac:dyDescent="0.45">
      <c r="A112">
        <f t="shared" ca="1" si="32"/>
        <v>0.17306806222088122</v>
      </c>
      <c r="B112">
        <f t="shared" ca="1" si="31"/>
        <v>0.19374483821961527</v>
      </c>
    </row>
    <row r="113" spans="1:2" x14ac:dyDescent="0.45">
      <c r="A113">
        <f t="shared" ca="1" si="32"/>
        <v>0.17790927269213005</v>
      </c>
      <c r="B113">
        <f t="shared" ca="1" si="31"/>
        <v>0.19924481976142452</v>
      </c>
    </row>
    <row r="114" spans="1:2" x14ac:dyDescent="0.45">
      <c r="A114">
        <f t="shared" ca="1" si="32"/>
        <v>0.18275048316337889</v>
      </c>
      <c r="B114">
        <f t="shared" ca="1" si="31"/>
        <v>0.2047457437508888</v>
      </c>
    </row>
    <row r="115" spans="1:2" x14ac:dyDescent="0.45">
      <c r="A115">
        <f t="shared" ca="1" si="32"/>
        <v>0.18759169363462772</v>
      </c>
      <c r="B115">
        <f t="shared" ca="1" si="31"/>
        <v>0.21024753621331962</v>
      </c>
    </row>
    <row r="116" spans="1:2" x14ac:dyDescent="0.45">
      <c r="A116">
        <f t="shared" ca="1" si="32"/>
        <v>0.19243290410587655</v>
      </c>
      <c r="B116">
        <f t="shared" ca="1" si="31"/>
        <v>0.21575013070856319</v>
      </c>
    </row>
    <row r="117" spans="1:2" x14ac:dyDescent="0.45">
      <c r="A117">
        <f t="shared" ca="1" si="32"/>
        <v>0.19727411457712538</v>
      </c>
      <c r="B117">
        <f t="shared" ca="1" si="31"/>
        <v>0.22125346739673371</v>
      </c>
    </row>
    <row r="118" spans="1:2" x14ac:dyDescent="0.45">
      <c r="A118">
        <f t="shared" ca="1" si="32"/>
        <v>0.20211532504837421</v>
      </c>
      <c r="B118">
        <f t="shared" ca="1" si="31"/>
        <v>0.22675749223943481</v>
      </c>
    </row>
    <row r="119" spans="1:2" x14ac:dyDescent="0.45">
      <c r="A119">
        <f t="shared" ca="1" si="32"/>
        <v>0.20695653551962304</v>
      </c>
      <c r="B119">
        <f t="shared" ca="1" si="31"/>
        <v>0.23226215631411337</v>
      </c>
    </row>
    <row r="120" spans="1:2" x14ac:dyDescent="0.45">
      <c r="A120">
        <f t="shared" ca="1" si="32"/>
        <v>0.21179774599087187</v>
      </c>
      <c r="B120">
        <f t="shared" ca="1" si="31"/>
        <v>0.2377674152233025</v>
      </c>
    </row>
    <row r="121" spans="1:2" x14ac:dyDescent="0.45">
      <c r="A121">
        <f t="shared" ca="1" si="32"/>
        <v>0.2166389564621207</v>
      </c>
      <c r="B121">
        <f t="shared" ca="1" si="31"/>
        <v>0.2432732285837953</v>
      </c>
    </row>
    <row r="122" spans="1:2" x14ac:dyDescent="0.45">
      <c r="A122">
        <f t="shared" ca="1" si="32"/>
        <v>0.22148016693336953</v>
      </c>
      <c r="B122">
        <f t="shared" ca="1" si="31"/>
        <v>0.24877955958342141</v>
      </c>
    </row>
    <row r="123" spans="1:2" x14ac:dyDescent="0.45">
      <c r="A123">
        <f t="shared" ca="1" si="32"/>
        <v>0.22632137740461836</v>
      </c>
      <c r="B123">
        <f t="shared" ca="1" si="31"/>
        <v>0.25428637459522513</v>
      </c>
    </row>
    <row r="124" spans="1:2" x14ac:dyDescent="0.45">
      <c r="A124">
        <f t="shared" ca="1" si="32"/>
        <v>0.23116258787586719</v>
      </c>
      <c r="B124">
        <f t="shared" ca="1" si="31"/>
        <v>0.25979364284056228</v>
      </c>
    </row>
    <row r="125" spans="1:2" x14ac:dyDescent="0.45">
      <c r="A125">
        <f t="shared" ca="1" si="32"/>
        <v>0.23600379834711602</v>
      </c>
      <c r="B125">
        <f t="shared" ca="1" si="31"/>
        <v>0.26530133609403589</v>
      </c>
    </row>
    <row r="126" spans="1:2" x14ac:dyDescent="0.45">
      <c r="A126">
        <f t="shared" ca="1" si="32"/>
        <v>0.24084500881836485</v>
      </c>
      <c r="B126">
        <f t="shared" ca="1" si="31"/>
        <v>0.2708094284243367</v>
      </c>
    </row>
    <row r="127" spans="1:2" x14ac:dyDescent="0.45">
      <c r="A127">
        <f t="shared" ca="1" si="32"/>
        <v>0.24568621928961368</v>
      </c>
      <c r="B127">
        <f t="shared" ca="1" si="31"/>
        <v>0.27631789596599737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README</vt:lpstr>
      <vt:lpstr>AAPL</vt:lpstr>
      <vt:lpstr>AMT</vt:lpstr>
      <vt:lpstr>BHP</vt:lpstr>
      <vt:lpstr>BRK-A</vt:lpstr>
      <vt:lpstr>EBR</vt:lpstr>
      <vt:lpstr>HDB</vt:lpstr>
      <vt:lpstr>HYG</vt:lpstr>
      <vt:lpstr>ISEE</vt:lpstr>
      <vt:lpstr>JNJ</vt:lpstr>
      <vt:lpstr>LVMUY</vt:lpstr>
      <vt:lpstr>MMAT</vt:lpstr>
      <vt:lpstr>PG</vt:lpstr>
      <vt:lpstr>RHHBY</vt:lpstr>
      <vt:lpstr>TCEHY</vt:lpstr>
      <vt:lpstr>TSLA</vt:lpstr>
      <vt:lpstr>WMT</vt:lpstr>
      <vt:lpstr>XOM</vt:lpstr>
      <vt:lpstr>^TYX</vt:lpstr>
      <vt:lpstr>SummaryStats</vt:lpstr>
      <vt:lpstr>Calculations</vt:lpstr>
      <vt:lpstr>EfficientFrontier</vt:lpstr>
      <vt:lpstr>EndDate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Goel</dc:creator>
  <cp:lastModifiedBy>Anand Goel</cp:lastModifiedBy>
  <dcterms:created xsi:type="dcterms:W3CDTF">2019-10-02T17:13:07Z</dcterms:created>
  <dcterms:modified xsi:type="dcterms:W3CDTF">2021-10-23T03:21:58Z</dcterms:modified>
</cp:coreProperties>
</file>